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" sheetId="1" r:id="rId1"/>
    <sheet name="Jun" sheetId="2" r:id="rId2"/>
    <sheet name="Sept" sheetId="3" r:id="rId3"/>
    <sheet name="Dic" sheetId="4" r:id="rId4"/>
  </sheets>
  <externalReferences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E63" i="3" l="1"/>
  <c r="E64" i="3" s="1"/>
  <c r="D63" i="3"/>
  <c r="B51" i="3"/>
  <c r="D103" i="2"/>
  <c r="H95" i="2"/>
  <c r="H105" i="2" s="1"/>
  <c r="H106" i="2" s="1"/>
  <c r="G95" i="2"/>
  <c r="G105" i="2" s="1"/>
  <c r="D95" i="2"/>
  <c r="C95" i="2"/>
  <c r="C105" i="2" s="1"/>
  <c r="L87" i="2"/>
  <c r="L105" i="2" s="1"/>
  <c r="L106" i="2" s="1"/>
  <c r="K87" i="2"/>
  <c r="K105" i="2" s="1"/>
  <c r="K106" i="2" s="1"/>
  <c r="J87" i="2"/>
  <c r="H87" i="2"/>
  <c r="G87" i="2"/>
  <c r="E87" i="2"/>
  <c r="E105" i="2" s="1"/>
  <c r="E106" i="2" s="1"/>
  <c r="D87" i="2"/>
  <c r="C87" i="2"/>
  <c r="K85" i="2"/>
  <c r="J85" i="2"/>
  <c r="J105" i="2" s="1"/>
  <c r="L80" i="2"/>
  <c r="K80" i="2"/>
  <c r="J80" i="2"/>
  <c r="H80" i="2"/>
  <c r="G80" i="2"/>
  <c r="E80" i="2"/>
  <c r="D80" i="2"/>
  <c r="D105" i="2" s="1"/>
  <c r="D106" i="2" s="1"/>
  <c r="C80" i="2"/>
  <c r="L76" i="2"/>
  <c r="K76" i="2"/>
  <c r="J76" i="2"/>
  <c r="H76" i="2"/>
  <c r="G76" i="2"/>
  <c r="E76" i="2"/>
  <c r="D76" i="2"/>
  <c r="C76" i="2"/>
  <c r="A67" i="2"/>
  <c r="E61" i="2"/>
  <c r="E62" i="2" s="1"/>
  <c r="D61" i="2"/>
  <c r="B49" i="2"/>
  <c r="H38" i="2"/>
  <c r="H44" i="2" s="1"/>
  <c r="H45" i="2" s="1"/>
  <c r="G38" i="2"/>
  <c r="G44" i="2" s="1"/>
  <c r="E38" i="2"/>
  <c r="E44" i="2" s="1"/>
  <c r="E45" i="2" s="1"/>
  <c r="D38" i="2"/>
  <c r="D44" i="2" s="1"/>
  <c r="H34" i="2"/>
  <c r="G34" i="2"/>
  <c r="E34" i="2"/>
  <c r="D34" i="2"/>
  <c r="H30" i="2"/>
  <c r="G30" i="2"/>
  <c r="E30" i="2"/>
  <c r="D30" i="2"/>
  <c r="H26" i="2"/>
  <c r="G26" i="2"/>
  <c r="E26" i="2"/>
  <c r="D26" i="2"/>
  <c r="H18" i="2"/>
  <c r="G18" i="2"/>
  <c r="E18" i="2"/>
  <c r="D18" i="2"/>
  <c r="H11" i="2"/>
  <c r="G11" i="2"/>
  <c r="E11" i="2"/>
  <c r="D11" i="2"/>
  <c r="O105" i="1"/>
  <c r="N105" i="1"/>
  <c r="G102" i="1"/>
  <c r="G104" i="1" s="1"/>
  <c r="D102" i="1"/>
  <c r="C102" i="1"/>
  <c r="C104" i="1" s="1"/>
  <c r="G94" i="1"/>
  <c r="D94" i="1"/>
  <c r="C94" i="1"/>
  <c r="L86" i="1"/>
  <c r="L104" i="1" s="1"/>
  <c r="L105" i="1" s="1"/>
  <c r="K86" i="1"/>
  <c r="K104" i="1" s="1"/>
  <c r="K105" i="1" s="1"/>
  <c r="J86" i="1"/>
  <c r="H86" i="1"/>
  <c r="H104" i="1" s="1"/>
  <c r="H105" i="1" s="1"/>
  <c r="G86" i="1"/>
  <c r="E86" i="1"/>
  <c r="E104" i="1" s="1"/>
  <c r="E105" i="1" s="1"/>
  <c r="D86" i="1"/>
  <c r="C86" i="1"/>
  <c r="L79" i="1"/>
  <c r="K79" i="1"/>
  <c r="J79" i="1"/>
  <c r="J104" i="1" s="1"/>
  <c r="H79" i="1"/>
  <c r="G79" i="1"/>
  <c r="E79" i="1"/>
  <c r="D79" i="1"/>
  <c r="D104" i="1" s="1"/>
  <c r="D105" i="1" s="1"/>
  <c r="C79" i="1"/>
  <c r="L75" i="1"/>
  <c r="K75" i="1"/>
  <c r="J75" i="1"/>
  <c r="H75" i="1"/>
  <c r="G75" i="1"/>
  <c r="E75" i="1"/>
  <c r="D75" i="1"/>
  <c r="C75" i="1"/>
  <c r="A66" i="1"/>
  <c r="H62" i="1"/>
  <c r="G62" i="1"/>
  <c r="E61" i="1"/>
  <c r="E62" i="1" s="1"/>
  <c r="D61" i="1"/>
  <c r="B49" i="1"/>
  <c r="H38" i="1"/>
  <c r="H44" i="1" s="1"/>
  <c r="H45" i="1" s="1"/>
  <c r="G38" i="1"/>
  <c r="G44" i="1" s="1"/>
  <c r="E38" i="1"/>
  <c r="E44" i="1" s="1"/>
  <c r="E45" i="1" s="1"/>
  <c r="D38" i="1"/>
  <c r="D44" i="1" s="1"/>
  <c r="H34" i="1"/>
  <c r="G34" i="1"/>
  <c r="E34" i="1"/>
  <c r="D34" i="1"/>
  <c r="H30" i="1"/>
  <c r="G30" i="1"/>
  <c r="E30" i="1"/>
  <c r="D30" i="1"/>
  <c r="H26" i="1"/>
  <c r="G26" i="1"/>
  <c r="E26" i="1"/>
  <c r="D26" i="1"/>
  <c r="H18" i="1"/>
  <c r="G18" i="1"/>
  <c r="E18" i="1"/>
  <c r="D18" i="1"/>
  <c r="H11" i="1"/>
  <c r="G11" i="1"/>
  <c r="E11" i="1"/>
  <c r="D11" i="1"/>
</calcChain>
</file>

<file path=xl/sharedStrings.xml><?xml version="1.0" encoding="utf-8"?>
<sst xmlns="http://schemas.openxmlformats.org/spreadsheetml/2006/main" count="483" uniqueCount="66">
  <si>
    <t>A. RESERVAS SEGURO DE INVALIDEZ Y SOBREVIVENCIA (Circular Nº 528)</t>
  </si>
  <si>
    <t xml:space="preserve">     (al 31de marzo de 2007, montos expresados en U.F.)</t>
  </si>
  <si>
    <t>Sociedad</t>
  </si>
  <si>
    <t>A.F.P.</t>
  </si>
  <si>
    <t>Invalidez</t>
  </si>
  <si>
    <t>Sobrevivencia</t>
  </si>
  <si>
    <t>Número</t>
  </si>
  <si>
    <t>Monto</t>
  </si>
  <si>
    <t>Bice</t>
  </si>
  <si>
    <t>Habitat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</si>
  <si>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</si>
  <si>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</si>
  <si>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</si>
  <si>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</si>
  <si>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</si>
  <si>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</si>
  <si>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</si>
  <si>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Cruz del Sur</t>
  </si>
  <si>
    <t>Summa-Bansander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</si>
  <si>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</si>
  <si>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</si>
  <si>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</si>
  <si>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</si>
  <si>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</si>
  <si>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</si>
  <si>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</si>
  <si>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</si>
  <si>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Santa María</t>
  </si>
  <si>
    <t>Interamericana</t>
  </si>
  <si>
    <t>Magister</t>
  </si>
  <si>
    <t>Penta</t>
  </si>
  <si>
    <t>Renta Nacional</t>
  </si>
  <si>
    <t>Security</t>
  </si>
  <si>
    <t>Protección</t>
  </si>
  <si>
    <t>TOTAL</t>
  </si>
  <si>
    <t>TOTAL (miles de pesos)</t>
  </si>
  <si>
    <t>U.F. al 31.03.2007 $</t>
  </si>
  <si>
    <t>B. RESERVAS DE SINIESTROS SEGURO DE A.F.P. (Circular Nº 778)</t>
  </si>
  <si>
    <t xml:space="preserve">              S O B R E V I V E N C I A</t>
  </si>
  <si>
    <t>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</si>
  <si>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</si>
  <si>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</si>
  <si>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</si>
  <si>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</si>
  <si>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</si>
  <si>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</si>
  <si>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</si>
  <si>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</si>
  <si>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</si>
  <si>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</si>
  <si>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</si>
  <si>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</si>
  <si>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</si>
  <si>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 xml:space="preserve">Total  </t>
  </si>
  <si>
    <t>Bansander</t>
  </si>
  <si>
    <t>Metlife</t>
  </si>
  <si>
    <t>Principal</t>
  </si>
  <si>
    <t>Vida Corp</t>
  </si>
  <si>
    <t xml:space="preserve">     (al 30 de junio de 2007, montos expresados en U.F.)</t>
  </si>
  <si>
    <t>U.F. al 30.06.2007 $</t>
  </si>
  <si>
    <t xml:space="preserve">     (al 30 de septiembre de 2007, montos expresados en U.F.)</t>
  </si>
  <si>
    <t>Unión Rentas</t>
  </si>
  <si>
    <t>U.F. al 30.09.2007 $</t>
  </si>
  <si>
    <t xml:space="preserve">     (al 31 de diciembre de 2007, montos expresados en U.F.)</t>
  </si>
  <si>
    <t>Corp Vida</t>
  </si>
  <si>
    <t>U.F. al 31.12.2007 $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</si>
</sst>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.00000;[Red]\-#,##0.00000"/>
    <numFmt numFmtId="166" formatCode="#,##0[$€];[Red]\-#,##0[$€]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color rgb="FFFF0000"/>
      <name val="Times New Roman"/>
      <family val="1"/>
    </font>
    <font>
      <sz val="10"/>
      <name val="Courier"/>
    </font>
    <font>
      <sz val="10"/>
      <color rgb="FFFF00FF"/>
      <name val="Courier"/>
      <family val="3"/>
    </font>
    <font>
      <sz val="9"/>
      <name val="Arial"/>
      <family val="2"/>
    </font>
    <font>
      <sz val="9"/>
      <color rgb="FF0000FF"/>
      <name val="Arial"/>
      <family val="2"/>
    </font>
    <font>
      <sz val="10"/>
      <color rgb="FF80008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7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10" fillId="0" borderId="0"/>
    <xf numFmtId="166" fontId="10" fillId="0" borderId="0" applyFont="0" applyFill="0" applyBorder="0" applyAlignment="0" applyProtection="0"/>
  </cellStyleXfs>
  <cellXfs count="158">
    <xf numFmtId="0" fontId="0" fillId="0" borderId="0" xfId="0"/>
    <xf numFmtId="164" fontId="2" fillId="0" borderId="0" xfId="0" applyNumberFormat="1" applyFont="1" applyFill="1" applyBorder="1" applyAlignment="1">
      <alignment readingOrder="1"/>
    </xf>
    <xf numFmtId="164" fontId="3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0" quotePrefix="1" applyNumberFormat="1" applyFont="1" applyFill="1" applyBorder="1" applyAlignment="1" applyProtection="1">
      <alignment horizontal="left" readingOrder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3" fillId="0" borderId="4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64" fontId="6" fillId="0" borderId="0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horizontal="right"/>
    </xf>
    <xf numFmtId="164" fontId="3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4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>
      <protection locked="0"/>
    </xf>
    <xf numFmtId="3" fontId="9" fillId="0" borderId="7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164" fontId="5" fillId="0" borderId="0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164" fontId="2" fillId="0" borderId="7" xfId="0" applyNumberFormat="1" applyFont="1" applyFill="1" applyBorder="1" applyAlignment="1" applyProtection="1">
      <alignment horizontal="fill"/>
    </xf>
    <xf numFmtId="164" fontId="9" fillId="0" borderId="0" xfId="0" applyNumberFormat="1" applyFont="1" applyFill="1" applyBorder="1"/>
    <xf numFmtId="164" fontId="7" fillId="0" borderId="4" xfId="0" applyNumberFormat="1" applyFont="1" applyFill="1" applyBorder="1"/>
    <xf numFmtId="164" fontId="8" fillId="0" borderId="0" xfId="0" applyNumberFormat="1" applyFont="1" applyFill="1" applyBorder="1" applyAlignment="1"/>
    <xf numFmtId="3" fontId="5" fillId="0" borderId="0" xfId="0" applyNumberFormat="1" applyFont="1" applyFill="1" applyBorder="1" applyProtection="1"/>
    <xf numFmtId="3" fontId="5" fillId="0" borderId="7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/>
    <xf numFmtId="3" fontId="9" fillId="0" borderId="7" xfId="0" applyNumberFormat="1" applyFont="1" applyFill="1" applyBorder="1" applyProtection="1"/>
    <xf numFmtId="3" fontId="5" fillId="0" borderId="0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164" fontId="8" fillId="0" borderId="0" xfId="0" applyNumberFormat="1" applyFont="1" applyFill="1" applyBorder="1"/>
    <xf numFmtId="164" fontId="7" fillId="0" borderId="4" xfId="0" quotePrefix="1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Protection="1">
      <protection locked="0"/>
    </xf>
    <xf numFmtId="164" fontId="8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4" fontId="10" fillId="0" borderId="0" xfId="0" applyNumberFormat="1" applyFont="1" applyFill="1" applyBorder="1"/>
    <xf numFmtId="164" fontId="9" fillId="0" borderId="4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/>
    <xf numFmtId="165" fontId="11" fillId="0" borderId="0" xfId="1" applyNumberFormat="1" applyFont="1" applyFill="1" applyBorder="1" applyProtection="1">
      <protection locked="0"/>
    </xf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/>
    <xf numFmtId="164" fontId="5" fillId="0" borderId="0" xfId="0" quotePrefix="1" applyNumberFormat="1" applyFont="1" applyFill="1" applyBorder="1" applyAlignment="1" applyProtection="1">
      <alignment horizontal="left"/>
      <protection locked="0"/>
    </xf>
    <xf numFmtId="164" fontId="5" fillId="0" borderId="5" xfId="0" quotePrefix="1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37" fontId="5" fillId="0" borderId="7" xfId="0" applyNumberFormat="1" applyFont="1" applyFill="1" applyBorder="1" applyProtection="1">
      <protection locked="0"/>
    </xf>
    <xf numFmtId="164" fontId="7" fillId="0" borderId="8" xfId="0" applyNumberFormat="1" applyFont="1" applyFill="1" applyBorder="1" applyAlignment="1" applyProtection="1">
      <alignment horizontal="left"/>
    </xf>
    <xf numFmtId="164" fontId="8" fillId="0" borderId="9" xfId="0" applyNumberFormat="1" applyFont="1" applyFill="1" applyBorder="1" applyAlignment="1" applyProtection="1">
      <alignment horizontal="left"/>
    </xf>
    <xf numFmtId="3" fontId="5" fillId="0" borderId="9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3" fillId="0" borderId="0" xfId="3" quotePrefix="1" applyFont="1" applyFill="1" applyBorder="1" applyAlignment="1" applyProtection="1">
      <alignment horizontal="left"/>
    </xf>
    <xf numFmtId="37" fontId="2" fillId="0" borderId="0" xfId="3" applyFont="1" applyFill="1" applyBorder="1"/>
    <xf numFmtId="37" fontId="5" fillId="0" borderId="0" xfId="3" quotePrefix="1" applyFont="1" applyFill="1" applyBorder="1" applyAlignment="1" applyProtection="1">
      <alignment horizontal="left"/>
      <protection locked="0"/>
    </xf>
    <xf numFmtId="37" fontId="2" fillId="0" borderId="1" xfId="3" applyFont="1" applyFill="1" applyBorder="1" applyAlignment="1" applyProtection="1">
      <alignment horizontal="fill"/>
    </xf>
    <xf numFmtId="37" fontId="2" fillId="0" borderId="2" xfId="3" applyFont="1" applyFill="1" applyBorder="1" applyAlignment="1" applyProtection="1">
      <alignment horizontal="fill"/>
    </xf>
    <xf numFmtId="37" fontId="2" fillId="0" borderId="3" xfId="3" applyFont="1" applyFill="1" applyBorder="1" applyAlignment="1" applyProtection="1">
      <alignment horizontal="fill"/>
    </xf>
    <xf numFmtId="37" fontId="2" fillId="0" borderId="0" xfId="3" applyFont="1" applyFill="1" applyBorder="1" applyAlignment="1" applyProtection="1">
      <alignment horizontal="left"/>
    </xf>
    <xf numFmtId="37" fontId="2" fillId="0" borderId="4" xfId="3" applyFont="1" applyFill="1" applyBorder="1"/>
    <xf numFmtId="37" fontId="2" fillId="0" borderId="13" xfId="3" applyFont="1" applyFill="1" applyBorder="1"/>
    <xf numFmtId="37" fontId="9" fillId="0" borderId="13" xfId="3" applyFont="1" applyFill="1" applyBorder="1" applyAlignment="1" applyProtection="1">
      <alignment horizontal="left"/>
    </xf>
    <xf numFmtId="37" fontId="5" fillId="0" borderId="13" xfId="3" quotePrefix="1" applyFont="1" applyFill="1" applyBorder="1" applyAlignment="1" applyProtection="1">
      <alignment horizontal="left"/>
    </xf>
    <xf numFmtId="37" fontId="2" fillId="0" borderId="14" xfId="3" applyFont="1" applyFill="1" applyBorder="1"/>
    <xf numFmtId="37" fontId="2" fillId="0" borderId="0" xfId="3" applyFont="1" applyFill="1" applyBorder="1" applyAlignment="1" applyProtection="1">
      <alignment horizontal="right"/>
    </xf>
    <xf numFmtId="37" fontId="3" fillId="0" borderId="4" xfId="3" applyFont="1" applyFill="1" applyBorder="1" applyAlignment="1" applyProtection="1">
      <alignment horizontal="left"/>
    </xf>
    <xf numFmtId="37" fontId="3" fillId="0" borderId="0" xfId="3" applyFont="1" applyFill="1" applyBorder="1" applyAlignment="1" applyProtection="1">
      <alignment horizontal="left"/>
    </xf>
    <xf numFmtId="37" fontId="2" fillId="0" borderId="15" xfId="3" applyFont="1" applyFill="1" applyBorder="1"/>
    <xf numFmtId="37" fontId="5" fillId="0" borderId="15" xfId="3" quotePrefix="1" applyFont="1" applyFill="1" applyBorder="1" applyAlignment="1" applyProtection="1">
      <alignment horizontal="left"/>
    </xf>
    <xf numFmtId="37" fontId="2" fillId="0" borderId="16" xfId="3" applyFont="1" applyFill="1" applyBorder="1"/>
    <xf numFmtId="37" fontId="8" fillId="0" borderId="15" xfId="3" quotePrefix="1" applyFont="1" applyFill="1" applyBorder="1" applyAlignment="1" applyProtection="1">
      <alignment horizontal="left"/>
    </xf>
    <xf numFmtId="37" fontId="2" fillId="0" borderId="7" xfId="3" applyFont="1" applyFill="1" applyBorder="1"/>
    <xf numFmtId="37" fontId="3" fillId="0" borderId="0" xfId="3" applyFont="1" applyFill="1" applyBorder="1"/>
    <xf numFmtId="37" fontId="3" fillId="0" borderId="0" xfId="3" quotePrefix="1" applyFont="1" applyFill="1" applyBorder="1" applyAlignment="1" applyProtection="1">
      <alignment horizontal="right"/>
    </xf>
    <xf numFmtId="37" fontId="3" fillId="0" borderId="0" xfId="3" quotePrefix="1" applyFont="1" applyFill="1" applyBorder="1" applyAlignment="1" applyProtection="1">
      <alignment horizontal="center"/>
    </xf>
    <xf numFmtId="37" fontId="3" fillId="0" borderId="0" xfId="3" applyFont="1" applyFill="1" applyBorder="1" applyAlignment="1">
      <alignment horizontal="left"/>
    </xf>
    <xf numFmtId="37" fontId="3" fillId="0" borderId="7" xfId="3" quotePrefix="1" applyFont="1" applyFill="1" applyBorder="1" applyAlignment="1" applyProtection="1">
      <alignment horizontal="right"/>
    </xf>
    <xf numFmtId="37" fontId="3" fillId="0" borderId="0" xfId="3" applyFont="1" applyFill="1" applyBorder="1" applyAlignment="1" applyProtection="1">
      <alignment horizontal="right"/>
    </xf>
    <xf numFmtId="37" fontId="3" fillId="0" borderId="7" xfId="3" applyFont="1" applyFill="1" applyBorder="1" applyAlignment="1" applyProtection="1">
      <alignment horizontal="right"/>
    </xf>
    <xf numFmtId="37" fontId="2" fillId="0" borderId="8" xfId="3" applyFont="1" applyFill="1" applyBorder="1" applyAlignment="1" applyProtection="1">
      <alignment horizontal="fill"/>
    </xf>
    <xf numFmtId="37" fontId="2" fillId="0" borderId="9" xfId="3" applyFont="1" applyFill="1" applyBorder="1" applyAlignment="1" applyProtection="1">
      <alignment horizontal="fill"/>
    </xf>
    <xf numFmtId="37" fontId="2" fillId="0" borderId="10" xfId="3" applyFont="1" applyFill="1" applyBorder="1" applyAlignment="1" applyProtection="1">
      <alignment horizontal="fill"/>
    </xf>
    <xf numFmtId="37" fontId="7" fillId="0" borderId="4" xfId="3" applyFont="1" applyFill="1" applyBorder="1" applyAlignment="1" applyProtection="1">
      <alignment horizontal="left"/>
    </xf>
    <xf numFmtId="37" fontId="8" fillId="0" borderId="0" xfId="3" applyFont="1" applyFill="1" applyBorder="1" applyAlignment="1" applyProtection="1">
      <alignment horizontal="left"/>
    </xf>
    <xf numFmtId="3" fontId="8" fillId="0" borderId="0" xfId="3" applyNumberFormat="1" applyFont="1" applyFill="1" applyBorder="1" applyProtection="1">
      <protection locked="0"/>
    </xf>
    <xf numFmtId="3" fontId="8" fillId="0" borderId="0" xfId="3" applyNumberFormat="1" applyFont="1" applyFill="1" applyBorder="1" applyProtection="1"/>
    <xf numFmtId="3" fontId="8" fillId="0" borderId="7" xfId="3" applyNumberFormat="1" applyFont="1" applyFill="1" applyBorder="1" applyProtection="1"/>
    <xf numFmtId="37" fontId="2" fillId="0" borderId="4" xfId="3" applyFont="1" applyFill="1" applyBorder="1" applyAlignment="1" applyProtection="1">
      <alignment horizontal="fill"/>
    </xf>
    <xf numFmtId="37" fontId="2" fillId="0" borderId="0" xfId="3" applyFont="1" applyFill="1" applyBorder="1" applyAlignment="1" applyProtection="1">
      <alignment horizontal="fill"/>
    </xf>
    <xf numFmtId="37" fontId="2" fillId="0" borderId="7" xfId="3" applyFont="1" applyFill="1" applyBorder="1" applyAlignment="1" applyProtection="1">
      <alignment horizontal="fill"/>
    </xf>
    <xf numFmtId="37" fontId="7" fillId="0" borderId="0" xfId="3" applyFont="1" applyFill="1" applyBorder="1" applyAlignment="1" applyProtection="1">
      <alignment horizontal="left"/>
    </xf>
    <xf numFmtId="37" fontId="7" fillId="0" borderId="4" xfId="3" applyFont="1" applyFill="1" applyBorder="1"/>
    <xf numFmtId="3" fontId="5" fillId="0" borderId="0" xfId="3" applyNumberFormat="1" applyFont="1" applyFill="1" applyBorder="1" applyProtection="1">
      <protection locked="0"/>
    </xf>
    <xf numFmtId="3" fontId="5" fillId="0" borderId="7" xfId="3" applyNumberFormat="1" applyFont="1" applyFill="1" applyBorder="1" applyProtection="1">
      <protection locked="0"/>
    </xf>
    <xf numFmtId="37" fontId="8" fillId="0" borderId="0" xfId="3" applyFont="1" applyFill="1" applyBorder="1"/>
    <xf numFmtId="3" fontId="5" fillId="0" borderId="0" xfId="3" applyNumberFormat="1" applyFont="1" applyFill="1" applyBorder="1"/>
    <xf numFmtId="3" fontId="5" fillId="0" borderId="7" xfId="3" applyNumberFormat="1" applyFont="1" applyFill="1" applyBorder="1"/>
    <xf numFmtId="37" fontId="8" fillId="0" borderId="0" xfId="3" quotePrefix="1" applyFont="1" applyFill="1" applyBorder="1" applyAlignment="1" applyProtection="1">
      <alignment horizontal="left"/>
    </xf>
    <xf numFmtId="3" fontId="8" fillId="0" borderId="0" xfId="3" applyNumberFormat="1" applyFont="1" applyFill="1" applyBorder="1" applyAlignment="1" applyProtection="1">
      <alignment readingOrder="2"/>
      <protection locked="0"/>
    </xf>
    <xf numFmtId="3" fontId="8" fillId="0" borderId="0" xfId="3" applyNumberFormat="1" applyFont="1" applyFill="1" applyBorder="1"/>
    <xf numFmtId="3" fontId="8" fillId="0" borderId="7" xfId="3" applyNumberFormat="1" applyFont="1" applyFill="1" applyBorder="1" applyProtection="1">
      <protection locked="0"/>
    </xf>
    <xf numFmtId="37" fontId="7" fillId="0" borderId="4" xfId="3" quotePrefix="1" applyFont="1" applyFill="1" applyBorder="1" applyAlignment="1" applyProtection="1">
      <alignment horizontal="left"/>
    </xf>
    <xf numFmtId="3" fontId="2" fillId="0" borderId="2" xfId="3" applyNumberFormat="1" applyFont="1" applyFill="1" applyBorder="1" applyAlignment="1" applyProtection="1">
      <alignment horizontal="fill"/>
    </xf>
    <xf numFmtId="3" fontId="2" fillId="0" borderId="3" xfId="3" applyNumberFormat="1" applyFont="1" applyFill="1" applyBorder="1" applyAlignment="1" applyProtection="1">
      <alignment horizontal="fill"/>
    </xf>
    <xf numFmtId="3" fontId="9" fillId="0" borderId="0" xfId="3" applyNumberFormat="1" applyFont="1" applyFill="1" applyBorder="1" applyProtection="1"/>
    <xf numFmtId="3" fontId="9" fillId="0" borderId="7" xfId="3" applyNumberFormat="1" applyFont="1" applyFill="1" applyBorder="1" applyProtection="1"/>
    <xf numFmtId="37" fontId="9" fillId="0" borderId="4" xfId="3" applyFont="1" applyFill="1" applyBorder="1" applyAlignment="1" applyProtection="1">
      <alignment horizontal="left"/>
    </xf>
    <xf numFmtId="165" fontId="11" fillId="0" borderId="0" xfId="1" quotePrefix="1" applyNumberFormat="1" applyFont="1" applyFill="1" applyBorder="1" applyAlignment="1" applyProtection="1">
      <alignment horizontal="left"/>
      <protection locked="0"/>
    </xf>
    <xf numFmtId="3" fontId="2" fillId="0" borderId="9" xfId="3" applyNumberFormat="1" applyFont="1" applyFill="1" applyBorder="1" applyAlignment="1" applyProtection="1">
      <alignment horizontal="fill"/>
    </xf>
    <xf numFmtId="3" fontId="2" fillId="0" borderId="10" xfId="3" applyNumberFormat="1" applyFont="1" applyFill="1" applyBorder="1" applyAlignment="1" applyProtection="1">
      <alignment horizontal="fill"/>
    </xf>
    <xf numFmtId="37" fontId="5" fillId="0" borderId="0" xfId="3" applyFont="1" applyFill="1" applyBorder="1" applyProtection="1">
      <protection locked="0"/>
    </xf>
    <xf numFmtId="164" fontId="12" fillId="0" borderId="0" xfId="0" applyNumberFormat="1" applyFont="1" applyFill="1" applyBorder="1"/>
    <xf numFmtId="37" fontId="13" fillId="0" borderId="0" xfId="3" applyFont="1" applyFill="1" applyBorder="1" applyProtection="1">
      <protection locked="0"/>
    </xf>
    <xf numFmtId="37" fontId="5" fillId="0" borderId="0" xfId="3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 applyProtection="1">
      <alignment horizontal="right"/>
    </xf>
    <xf numFmtId="164" fontId="7" fillId="2" borderId="4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3" fontId="9" fillId="2" borderId="0" xfId="0" applyNumberFormat="1" applyFont="1" applyFill="1" applyBorder="1" applyProtection="1">
      <protection locked="0"/>
    </xf>
    <xf numFmtId="164" fontId="9" fillId="2" borderId="0" xfId="0" applyNumberFormat="1" applyFont="1" applyFill="1" applyBorder="1"/>
    <xf numFmtId="3" fontId="9" fillId="2" borderId="7" xfId="0" applyNumberFormat="1" applyFont="1" applyFill="1" applyBorder="1" applyProtection="1">
      <protection locked="0"/>
    </xf>
    <xf numFmtId="3" fontId="2" fillId="2" borderId="0" xfId="0" applyNumberFormat="1" applyFont="1" applyFill="1" applyBorder="1"/>
    <xf numFmtId="164" fontId="5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Protection="1">
      <protection locked="0"/>
    </xf>
    <xf numFmtId="164" fontId="2" fillId="2" borderId="0" xfId="0" applyNumberFormat="1" applyFont="1" applyFill="1" applyBorder="1"/>
    <xf numFmtId="3" fontId="5" fillId="0" borderId="0" xfId="4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165" fontId="11" fillId="3" borderId="0" xfId="1" applyNumberFormat="1" applyFont="1" applyFill="1" applyBorder="1" applyProtection="1">
      <protection locked="0"/>
    </xf>
    <xf numFmtId="37" fontId="7" fillId="2" borderId="4" xfId="3" applyFont="1" applyFill="1" applyBorder="1"/>
    <xf numFmtId="37" fontId="8" fillId="2" borderId="0" xfId="3" applyFont="1" applyFill="1" applyBorder="1" applyAlignment="1" applyProtection="1">
      <alignment horizontal="left"/>
    </xf>
    <xf numFmtId="3" fontId="5" fillId="2" borderId="0" xfId="3" applyNumberFormat="1" applyFont="1" applyFill="1" applyBorder="1" applyProtection="1">
      <protection locked="0"/>
    </xf>
    <xf numFmtId="3" fontId="5" fillId="2" borderId="7" xfId="3" applyNumberFormat="1" applyFont="1" applyFill="1" applyBorder="1" applyProtection="1">
      <protection locked="0"/>
    </xf>
    <xf numFmtId="37" fontId="2" fillId="2" borderId="0" xfId="3" applyFont="1" applyFill="1" applyBorder="1"/>
    <xf numFmtId="37" fontId="14" fillId="0" borderId="0" xfId="3" applyFont="1" applyFill="1" applyBorder="1"/>
    <xf numFmtId="37" fontId="5" fillId="0" borderId="0" xfId="3" applyFont="1" applyFill="1" applyBorder="1"/>
    <xf numFmtId="164" fontId="6" fillId="0" borderId="5" xfId="0" quotePrefix="1" applyNumberFormat="1" applyFont="1" applyFill="1" applyBorder="1" applyAlignment="1" applyProtection="1">
      <alignment horizontal="center"/>
    </xf>
    <xf numFmtId="164" fontId="5" fillId="0" borderId="5" xfId="0" quotePrefix="1" applyNumberFormat="1" applyFont="1" applyFill="1" applyBorder="1" applyAlignment="1" applyProtection="1">
      <alignment horizontal="center"/>
    </xf>
    <xf numFmtId="164" fontId="5" fillId="0" borderId="6" xfId="0" quotePrefix="1" applyNumberFormat="1" applyFont="1" applyFill="1" applyBorder="1" applyAlignment="1" applyProtection="1">
      <alignment horizontal="center"/>
    </xf>
    <xf numFmtId="164" fontId="3" fillId="0" borderId="11" xfId="0" quotePrefix="1" applyNumberFormat="1" applyFont="1" applyFill="1" applyBorder="1" applyAlignment="1" applyProtection="1">
      <alignment horizontal="center"/>
    </xf>
    <xf numFmtId="164" fontId="3" fillId="0" borderId="12" xfId="0" quotePrefix="1" applyNumberFormat="1" applyFont="1" applyFill="1" applyBorder="1" applyAlignment="1" applyProtection="1">
      <alignment horizontal="center"/>
    </xf>
  </cellXfs>
  <cellStyles count="5">
    <cellStyle name="Euro" xfId="4"/>
    <cellStyle name="Millares" xfId="1" builtinId="3"/>
    <cellStyle name="Millares [0]" xfId="2" builtinId="6"/>
    <cellStyle name="Normal" xfId="0" builtinId="0"/>
    <cellStyle name="Normal_CRES967.XLS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7/abc_reservas_marzo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07/abc_reservas_junio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7/abc_reservas_sept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31de marzo de 2007, montos expresados en U.F.)</v>
          </cell>
        </row>
        <row r="45">
          <cell r="J45" t="str">
            <v>U.F. al 31.03.2007 $</v>
          </cell>
          <cell r="K45">
            <v>18.372969999999999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junio de 2007, montos expresados en U.F.)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2">
          <cell r="B2" t="str">
            <v xml:space="preserve">     (al 30 de septiembre de 2007,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opLeftCell="A82" workbookViewId="0">
      <selection activeCell="D104" sqref="D104"/>
    </sheetView>
  </sheetViews>
  <sheetFormatPr baseColWidth="10" defaultColWidth="9.140625" defaultRowHeight="15" x14ac:dyDescent="0.25"/>
  <cols>
    <col min="1" max="1" width="2.28515625" customWidth="1"/>
    <col min="4" max="4" width="26.42578125" bestFit="1" customWidth="1"/>
    <col min="5" max="5" width="9.5703125" bestFit="1" customWidth="1"/>
    <col min="7" max="7" width="15" customWidth="1"/>
    <col min="8" max="8" width="10.140625" bestFit="1" customWidth="1"/>
    <col min="10" max="10" width="15.28515625" bestFit="1" customWidth="1"/>
    <col min="11" max="11" width="10.140625" bestFit="1" customWidth="1"/>
    <col min="14" max="14" width="15.28515625" bestFit="1" customWidth="1"/>
    <col min="15" max="15" width="10.140625" bestFit="1" customWidth="1"/>
  </cols>
  <sheetData>
    <row r="1" spans="1:12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3"/>
      <c r="B2" s="5" t="s">
        <v>1</v>
      </c>
      <c r="C2" s="3"/>
      <c r="D2" s="3"/>
      <c r="E2" s="3"/>
      <c r="F2" s="3"/>
      <c r="G2" s="3"/>
      <c r="H2" s="3"/>
      <c r="I2" s="4"/>
      <c r="J2" s="3"/>
      <c r="K2" s="3"/>
      <c r="L2" s="6"/>
    </row>
    <row r="3" spans="1:12" x14ac:dyDescent="0.25">
      <c r="A3" s="3"/>
      <c r="B3" s="7"/>
      <c r="C3" s="8"/>
      <c r="D3" s="8"/>
      <c r="E3" s="8"/>
      <c r="F3" s="8"/>
      <c r="G3" s="8"/>
      <c r="H3" s="9"/>
      <c r="I3" s="3"/>
      <c r="J3" s="3"/>
      <c r="K3" s="3"/>
      <c r="L3" s="6"/>
    </row>
    <row r="4" spans="1:12" x14ac:dyDescent="0.25">
      <c r="A4" s="3"/>
      <c r="B4" s="10" t="s">
        <v>2</v>
      </c>
      <c r="C4" s="11" t="s">
        <v>3</v>
      </c>
      <c r="D4" s="153" t="s">
        <v>4</v>
      </c>
      <c r="E4" s="153"/>
      <c r="F4" s="12"/>
      <c r="G4" s="154" t="s">
        <v>5</v>
      </c>
      <c r="H4" s="155"/>
      <c r="I4" s="13"/>
      <c r="J4" s="3"/>
      <c r="K4" s="3"/>
      <c r="L4" s="6"/>
    </row>
    <row r="5" spans="1:12" x14ac:dyDescent="0.25">
      <c r="A5" s="13"/>
      <c r="B5" s="14"/>
      <c r="C5" s="3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J5" s="3"/>
      <c r="K5" s="3"/>
      <c r="L5" s="6"/>
    </row>
    <row r="6" spans="1:12" x14ac:dyDescent="0.25">
      <c r="A6" s="13"/>
      <c r="B6" s="18"/>
      <c r="C6" s="19"/>
      <c r="D6" s="19"/>
      <c r="E6" s="19"/>
      <c r="F6" s="19"/>
      <c r="G6" s="19"/>
      <c r="H6" s="20"/>
      <c r="I6" s="21"/>
      <c r="J6" s="3"/>
      <c r="K6" s="3"/>
      <c r="L6" s="6"/>
    </row>
    <row r="7" spans="1:12" x14ac:dyDescent="0.25">
      <c r="A7" s="13"/>
      <c r="B7" s="22" t="s">
        <v>8</v>
      </c>
      <c r="C7" s="23" t="s">
        <v>9</v>
      </c>
      <c r="D7" s="24">
        <v>632</v>
      </c>
      <c r="E7" s="24">
        <v>728627</v>
      </c>
      <c r="F7" s="24"/>
      <c r="G7" s="24">
        <v>326</v>
      </c>
      <c r="H7" s="25">
        <v>215969</v>
      </c>
      <c r="I7" s="13"/>
      <c r="J7" s="26"/>
      <c r="K7" s="26"/>
      <c r="L7" s="27"/>
    </row>
    <row r="8" spans="1:12" x14ac:dyDescent="0.25">
      <c r="A8" s="13"/>
      <c r="B8" s="28"/>
      <c r="C8" s="29"/>
      <c r="D8" s="29"/>
      <c r="E8" s="29"/>
      <c r="F8" s="29"/>
      <c r="G8" s="29"/>
      <c r="H8" s="30"/>
      <c r="I8" s="21"/>
      <c r="J8" s="3"/>
      <c r="K8" s="3"/>
      <c r="L8" s="6"/>
    </row>
    <row r="9" spans="1:12" x14ac:dyDescent="0.25">
      <c r="A9" s="13"/>
      <c r="B9" s="22" t="s">
        <v>10</v>
      </c>
      <c r="C9" s="23" t="s">
        <v>11</v>
      </c>
      <c r="D9" s="24">
        <v>159</v>
      </c>
      <c r="E9" s="24">
        <v>128660</v>
      </c>
      <c r="F9" s="31"/>
      <c r="G9" s="24">
        <v>133</v>
      </c>
      <c r="H9" s="25">
        <v>60565</v>
      </c>
      <c r="I9" s="13"/>
      <c r="J9" s="26"/>
      <c r="K9" s="26"/>
      <c r="L9" s="6"/>
    </row>
    <row r="10" spans="1:12" x14ac:dyDescent="0.25">
      <c r="A10" s="13"/>
      <c r="B10" s="32"/>
      <c r="C10" s="33"/>
      <c r="D10" s="34"/>
      <c r="E10" s="34"/>
      <c r="F10" s="34"/>
      <c r="G10" s="34"/>
      <c r="H10" s="35"/>
      <c r="I10" s="13"/>
      <c r="J10" s="26"/>
      <c r="K10" s="26"/>
      <c r="L10" s="6"/>
    </row>
    <row r="11" spans="1:12" x14ac:dyDescent="0.25">
      <c r="A11" s="13"/>
      <c r="B11" s="22" t="s">
        <v>12</v>
      </c>
      <c r="C11" s="36" t="s">
        <v>13</v>
      </c>
      <c r="D11" s="37">
        <f>SUM(D12:D14)</f>
        <v>3611</v>
      </c>
      <c r="E11" s="37">
        <f>SUM(E12:E14)</f>
        <v>3629234</v>
      </c>
      <c r="F11" s="37"/>
      <c r="G11" s="37">
        <f>SUM(G12:G14)</f>
        <v>2795</v>
      </c>
      <c r="H11" s="38">
        <f>SUM(H12:H14)</f>
        <v>1596072</v>
      </c>
      <c r="I11" s="13"/>
      <c r="J11" s="26"/>
      <c r="K11" s="26"/>
      <c r="L11" s="6"/>
    </row>
    <row r="12" spans="1:12" x14ac:dyDescent="0.25">
      <c r="A12" s="13"/>
      <c r="B12" s="22"/>
      <c r="C12" s="23" t="s">
        <v>14</v>
      </c>
      <c r="D12" s="34">
        <v>361</v>
      </c>
      <c r="E12" s="34">
        <v>318950</v>
      </c>
      <c r="F12" s="34"/>
      <c r="G12" s="34">
        <v>334</v>
      </c>
      <c r="H12" s="35">
        <v>158607</v>
      </c>
      <c r="I12" s="13"/>
      <c r="J12" s="26"/>
      <c r="K12" s="26"/>
      <c r="L12" s="6"/>
    </row>
    <row r="13" spans="1:12" x14ac:dyDescent="0.25">
      <c r="A13" s="13"/>
      <c r="B13" s="32"/>
      <c r="C13" s="23" t="s">
        <v>15</v>
      </c>
      <c r="D13" s="39">
        <v>3113</v>
      </c>
      <c r="E13" s="39">
        <v>3211643</v>
      </c>
      <c r="F13" s="39"/>
      <c r="G13" s="39">
        <v>2353</v>
      </c>
      <c r="H13" s="40">
        <v>1390080</v>
      </c>
      <c r="I13" s="13"/>
      <c r="J13" s="26"/>
      <c r="K13" s="26"/>
      <c r="L13" s="27"/>
    </row>
    <row r="14" spans="1:12" x14ac:dyDescent="0.25">
      <c r="A14" s="13"/>
      <c r="B14" s="32"/>
      <c r="C14" s="23" t="s">
        <v>16</v>
      </c>
      <c r="D14" s="34">
        <v>137</v>
      </c>
      <c r="E14" s="34">
        <v>98641</v>
      </c>
      <c r="F14" s="34"/>
      <c r="G14" s="34">
        <v>108</v>
      </c>
      <c r="H14" s="35">
        <v>47385</v>
      </c>
      <c r="I14" s="13"/>
      <c r="J14" s="26"/>
      <c r="K14" s="26"/>
      <c r="L14" s="3"/>
    </row>
    <row r="15" spans="1:12" x14ac:dyDescent="0.25">
      <c r="A15" s="13"/>
      <c r="B15" s="32"/>
      <c r="C15" s="41"/>
      <c r="D15" s="39"/>
      <c r="E15" s="39"/>
      <c r="F15" s="39"/>
      <c r="G15" s="39"/>
      <c r="H15" s="40"/>
      <c r="I15" s="13"/>
      <c r="J15" s="26"/>
      <c r="K15" s="26"/>
      <c r="L15" s="27"/>
    </row>
    <row r="16" spans="1:12" x14ac:dyDescent="0.25">
      <c r="A16" s="13"/>
      <c r="B16" s="42" t="s">
        <v>17</v>
      </c>
      <c r="C16" s="23" t="s">
        <v>18</v>
      </c>
      <c r="D16" s="24">
        <v>968</v>
      </c>
      <c r="E16" s="24">
        <v>1087520</v>
      </c>
      <c r="F16" s="24"/>
      <c r="G16" s="24">
        <v>606</v>
      </c>
      <c r="H16" s="25">
        <v>356185</v>
      </c>
      <c r="I16" s="13"/>
      <c r="J16" s="26"/>
      <c r="K16" s="26"/>
      <c r="L16" s="27"/>
    </row>
    <row r="17" spans="1:12" x14ac:dyDescent="0.25">
      <c r="A17" s="13"/>
      <c r="B17" s="22"/>
      <c r="C17" s="23"/>
      <c r="D17" s="39"/>
      <c r="E17" s="39"/>
      <c r="F17" s="39"/>
      <c r="G17" s="39"/>
      <c r="H17" s="40"/>
      <c r="I17" s="13"/>
      <c r="J17" s="26"/>
      <c r="K17" s="26"/>
      <c r="L17" s="27"/>
    </row>
    <row r="18" spans="1:12" x14ac:dyDescent="0.25">
      <c r="A18" s="13"/>
      <c r="B18" s="22" t="s">
        <v>19</v>
      </c>
      <c r="C18" s="36" t="s">
        <v>13</v>
      </c>
      <c r="D18" s="37">
        <f>SUM(D19:D24)</f>
        <v>634</v>
      </c>
      <c r="E18" s="37">
        <f>SUM(E19:E24)</f>
        <v>724307</v>
      </c>
      <c r="F18" s="37"/>
      <c r="G18" s="37">
        <f>SUM(G19:G24)</f>
        <v>446</v>
      </c>
      <c r="H18" s="38">
        <f>SUM(H19:H24)</f>
        <v>343608</v>
      </c>
      <c r="I18" s="13"/>
      <c r="J18" s="26"/>
      <c r="K18" s="26"/>
      <c r="L18" s="3"/>
    </row>
    <row r="19" spans="1:12" x14ac:dyDescent="0.25">
      <c r="A19" s="13"/>
      <c r="B19" s="32"/>
      <c r="C19" s="23" t="s">
        <v>20</v>
      </c>
      <c r="D19" s="39">
        <v>67</v>
      </c>
      <c r="E19" s="39">
        <v>42453</v>
      </c>
      <c r="F19" s="39"/>
      <c r="G19" s="39">
        <v>47</v>
      </c>
      <c r="H19" s="40">
        <v>20420</v>
      </c>
      <c r="I19" s="13"/>
      <c r="J19" s="26"/>
      <c r="K19" s="26"/>
      <c r="L19" s="3"/>
    </row>
    <row r="20" spans="1:12" x14ac:dyDescent="0.25">
      <c r="A20" s="13"/>
      <c r="B20" s="32"/>
      <c r="C20" s="23" t="s">
        <v>21</v>
      </c>
      <c r="D20" s="39">
        <v>110</v>
      </c>
      <c r="E20" s="39">
        <v>243472</v>
      </c>
      <c r="F20" s="39"/>
      <c r="G20" s="39">
        <v>65</v>
      </c>
      <c r="H20" s="40">
        <v>121400</v>
      </c>
      <c r="I20" s="13"/>
      <c r="J20" s="26"/>
      <c r="K20" s="26"/>
      <c r="L20" s="3"/>
    </row>
    <row r="21" spans="1:12" x14ac:dyDescent="0.25">
      <c r="A21" s="13"/>
      <c r="B21" s="32"/>
      <c r="C21" s="23" t="s">
        <v>22</v>
      </c>
      <c r="D21" s="39">
        <v>214</v>
      </c>
      <c r="E21" s="39">
        <v>171458</v>
      </c>
      <c r="F21" s="39"/>
      <c r="G21" s="39">
        <v>135</v>
      </c>
      <c r="H21" s="40">
        <v>64635</v>
      </c>
      <c r="I21" s="13"/>
      <c r="J21" s="26"/>
      <c r="K21" s="26"/>
      <c r="L21" s="3"/>
    </row>
    <row r="22" spans="1:12" x14ac:dyDescent="0.25">
      <c r="A22" s="13"/>
      <c r="B22" s="32"/>
      <c r="C22" s="23" t="s">
        <v>23</v>
      </c>
      <c r="D22" s="39">
        <v>16</v>
      </c>
      <c r="E22" s="39">
        <v>19619</v>
      </c>
      <c r="F22" s="39"/>
      <c r="G22" s="39">
        <v>28</v>
      </c>
      <c r="H22" s="40">
        <v>15184</v>
      </c>
      <c r="I22" s="13"/>
      <c r="J22" s="26"/>
      <c r="K22" s="26"/>
      <c r="L22" s="3"/>
    </row>
    <row r="23" spans="1:12" x14ac:dyDescent="0.25">
      <c r="A23" s="13"/>
      <c r="B23" s="32"/>
      <c r="C23" s="23" t="s">
        <v>24</v>
      </c>
      <c r="D23" s="39">
        <v>176</v>
      </c>
      <c r="E23" s="39">
        <v>167811</v>
      </c>
      <c r="F23" s="39"/>
      <c r="G23" s="39">
        <v>131</v>
      </c>
      <c r="H23" s="40">
        <v>78111</v>
      </c>
      <c r="I23" s="13"/>
      <c r="J23" s="26"/>
      <c r="K23" s="26"/>
      <c r="L23" s="3"/>
    </row>
    <row r="24" spans="1:12" x14ac:dyDescent="0.25">
      <c r="A24" s="13"/>
      <c r="B24" s="32"/>
      <c r="C24" s="23" t="s">
        <v>25</v>
      </c>
      <c r="D24" s="39">
        <v>51</v>
      </c>
      <c r="E24" s="39">
        <v>79494</v>
      </c>
      <c r="F24" s="39"/>
      <c r="G24" s="39">
        <v>40</v>
      </c>
      <c r="H24" s="40">
        <v>43858</v>
      </c>
      <c r="I24" s="13"/>
      <c r="J24" s="26"/>
      <c r="K24" s="26"/>
      <c r="L24" s="3"/>
    </row>
    <row r="25" spans="1:12" x14ac:dyDescent="0.25">
      <c r="A25" s="13"/>
      <c r="B25" s="32"/>
      <c r="C25" s="41"/>
      <c r="D25" s="34"/>
      <c r="E25" s="34"/>
      <c r="F25" s="34"/>
      <c r="G25" s="34"/>
      <c r="H25" s="35"/>
      <c r="I25" s="13"/>
      <c r="J25" s="26"/>
      <c r="K25" s="26"/>
      <c r="L25" s="3"/>
    </row>
    <row r="26" spans="1:12" x14ac:dyDescent="0.25">
      <c r="A26" s="13"/>
      <c r="B26" s="42" t="s">
        <v>26</v>
      </c>
      <c r="C26" s="36" t="s">
        <v>13</v>
      </c>
      <c r="D26" s="43">
        <f>SUM(D27:D28)</f>
        <v>2752</v>
      </c>
      <c r="E26" s="37">
        <f>SUM(E27:E28)</f>
        <v>2996362</v>
      </c>
      <c r="F26" s="37"/>
      <c r="G26" s="37">
        <f>SUM(G27:G28)</f>
        <v>1896</v>
      </c>
      <c r="H26" s="38">
        <f>SUM(H27:H28)</f>
        <v>1122223</v>
      </c>
      <c r="I26" s="13"/>
      <c r="J26" s="26"/>
      <c r="K26" s="26"/>
      <c r="L26" s="3"/>
    </row>
    <row r="27" spans="1:12" x14ac:dyDescent="0.25">
      <c r="A27" s="13"/>
      <c r="B27" s="32"/>
      <c r="C27" s="23" t="s">
        <v>27</v>
      </c>
      <c r="D27" s="39">
        <v>2099</v>
      </c>
      <c r="E27" s="39">
        <v>2386509</v>
      </c>
      <c r="F27" s="39"/>
      <c r="G27" s="44">
        <v>1517</v>
      </c>
      <c r="H27" s="40">
        <v>974677</v>
      </c>
      <c r="I27" s="13"/>
      <c r="J27" s="26"/>
      <c r="K27" s="26"/>
      <c r="L27" s="3"/>
    </row>
    <row r="28" spans="1:12" x14ac:dyDescent="0.25">
      <c r="A28" s="13"/>
      <c r="B28" s="32"/>
      <c r="C28" s="23" t="s">
        <v>16</v>
      </c>
      <c r="D28" s="39">
        <v>653</v>
      </c>
      <c r="E28" s="39">
        <v>609853</v>
      </c>
      <c r="F28" s="39"/>
      <c r="G28" s="44">
        <v>379</v>
      </c>
      <c r="H28" s="40">
        <v>147546</v>
      </c>
      <c r="I28" s="13"/>
      <c r="J28" s="26"/>
      <c r="K28" s="26"/>
      <c r="L28" s="3"/>
    </row>
    <row r="29" spans="1:12" x14ac:dyDescent="0.25">
      <c r="A29" s="13"/>
      <c r="B29" s="32"/>
      <c r="C29" s="41"/>
      <c r="D29" s="39"/>
      <c r="E29" s="39"/>
      <c r="F29" s="39"/>
      <c r="G29" s="39"/>
      <c r="H29" s="40"/>
      <c r="I29" s="13"/>
      <c r="J29" s="26"/>
      <c r="K29" s="26"/>
      <c r="L29" s="3"/>
    </row>
    <row r="30" spans="1:12" x14ac:dyDescent="0.25">
      <c r="A30" s="13"/>
      <c r="B30" s="22" t="s">
        <v>28</v>
      </c>
      <c r="C30" s="36" t="s">
        <v>13</v>
      </c>
      <c r="D30" s="37">
        <f>SUM(D31:D32)</f>
        <v>430</v>
      </c>
      <c r="E30" s="37">
        <f>SUM(E31:E32)</f>
        <v>516177</v>
      </c>
      <c r="F30" s="37"/>
      <c r="G30" s="37">
        <f>SUM(G31:G32)</f>
        <v>293</v>
      </c>
      <c r="H30" s="38">
        <f>SUM(H31:H32)</f>
        <v>221291</v>
      </c>
      <c r="I30" s="13"/>
      <c r="J30" s="26"/>
      <c r="K30" s="26"/>
      <c r="L30" s="3"/>
    </row>
    <row r="31" spans="1:12" x14ac:dyDescent="0.25">
      <c r="A31" s="13"/>
      <c r="B31" s="32"/>
      <c r="C31" s="45" t="s">
        <v>9</v>
      </c>
      <c r="D31" s="39">
        <v>343</v>
      </c>
      <c r="E31" s="39">
        <v>428424</v>
      </c>
      <c r="F31" s="39"/>
      <c r="G31" s="39">
        <v>262</v>
      </c>
      <c r="H31" s="40">
        <v>206180</v>
      </c>
      <c r="I31" s="13"/>
      <c r="J31" s="26"/>
      <c r="K31" s="26"/>
      <c r="L31" s="3"/>
    </row>
    <row r="32" spans="1:12" x14ac:dyDescent="0.25">
      <c r="A32" s="13"/>
      <c r="B32" s="32"/>
      <c r="C32" s="23" t="s">
        <v>29</v>
      </c>
      <c r="D32" s="39">
        <v>87</v>
      </c>
      <c r="E32" s="39">
        <v>87753</v>
      </c>
      <c r="F32" s="39"/>
      <c r="G32" s="39">
        <v>31</v>
      </c>
      <c r="H32" s="40">
        <v>15111</v>
      </c>
      <c r="I32" s="13"/>
      <c r="J32" s="26"/>
      <c r="K32" s="26"/>
      <c r="L32" s="3"/>
    </row>
    <row r="33" spans="1:12" x14ac:dyDescent="0.25">
      <c r="A33" s="13"/>
      <c r="B33" s="32"/>
      <c r="C33" s="41"/>
      <c r="D33" s="34"/>
      <c r="E33" s="34"/>
      <c r="F33" s="34"/>
      <c r="G33" s="34"/>
      <c r="H33" s="35"/>
      <c r="I33" s="13"/>
      <c r="J33" s="26"/>
      <c r="K33" s="26"/>
      <c r="L33" s="3"/>
    </row>
    <row r="34" spans="1:12" x14ac:dyDescent="0.25">
      <c r="A34" s="13"/>
      <c r="B34" s="22" t="s">
        <v>30</v>
      </c>
      <c r="C34" s="36" t="s">
        <v>13</v>
      </c>
      <c r="D34" s="37">
        <f>SUM(D35:D36)</f>
        <v>273</v>
      </c>
      <c r="E34" s="37">
        <f>SUM(E35:E36)</f>
        <v>377171</v>
      </c>
      <c r="F34" s="37"/>
      <c r="G34" s="37">
        <f>SUM(G35:G36)</f>
        <v>216</v>
      </c>
      <c r="H34" s="38">
        <f>SUM(H35:H36)</f>
        <v>188275</v>
      </c>
      <c r="I34" s="13"/>
      <c r="J34" s="26"/>
      <c r="K34" s="26"/>
      <c r="L34" s="3"/>
    </row>
    <row r="35" spans="1:12" x14ac:dyDescent="0.25">
      <c r="A35" s="13"/>
      <c r="B35" s="32"/>
      <c r="C35" s="23" t="s">
        <v>9</v>
      </c>
      <c r="D35" s="39">
        <v>145</v>
      </c>
      <c r="E35" s="39">
        <v>253102</v>
      </c>
      <c r="F35" s="39"/>
      <c r="G35" s="39">
        <v>115</v>
      </c>
      <c r="H35" s="40">
        <v>117497</v>
      </c>
      <c r="I35" s="13"/>
      <c r="J35" s="26"/>
      <c r="K35" s="26"/>
      <c r="L35" s="3"/>
    </row>
    <row r="36" spans="1:12" x14ac:dyDescent="0.25">
      <c r="A36" s="13"/>
      <c r="B36" s="32"/>
      <c r="C36" s="23" t="s">
        <v>24</v>
      </c>
      <c r="D36" s="39">
        <v>128</v>
      </c>
      <c r="E36" s="39">
        <v>124069</v>
      </c>
      <c r="F36" s="39"/>
      <c r="G36" s="39">
        <v>101</v>
      </c>
      <c r="H36" s="40">
        <v>70778</v>
      </c>
      <c r="I36" s="13"/>
      <c r="J36" s="26"/>
      <c r="K36" s="26"/>
      <c r="L36" s="3"/>
    </row>
    <row r="37" spans="1:12" x14ac:dyDescent="0.25">
      <c r="A37" s="13"/>
      <c r="B37" s="32"/>
      <c r="C37" s="41"/>
      <c r="D37" s="39"/>
      <c r="E37" s="39"/>
      <c r="F37" s="39"/>
      <c r="G37" s="39"/>
      <c r="H37" s="40"/>
      <c r="I37" s="13"/>
      <c r="J37" s="26"/>
      <c r="K37" s="26"/>
      <c r="L37" s="3"/>
    </row>
    <row r="38" spans="1:12" x14ac:dyDescent="0.25">
      <c r="A38" s="13"/>
      <c r="B38" s="22" t="s">
        <v>31</v>
      </c>
      <c r="C38" s="36" t="s">
        <v>13</v>
      </c>
      <c r="D38" s="37">
        <f>SUM(D39:D40)</f>
        <v>659</v>
      </c>
      <c r="E38" s="37">
        <f>SUM(E39:E40)</f>
        <v>479492</v>
      </c>
      <c r="F38" s="3"/>
      <c r="G38" s="37">
        <f>SUM(G39:G40)</f>
        <v>579</v>
      </c>
      <c r="H38" s="38">
        <f>SUM(H39:H40)</f>
        <v>264164</v>
      </c>
      <c r="I38" s="13"/>
      <c r="J38" s="26"/>
      <c r="K38" s="26"/>
      <c r="L38" s="3"/>
    </row>
    <row r="39" spans="1:12" x14ac:dyDescent="0.25">
      <c r="A39" s="13"/>
      <c r="B39" s="32"/>
      <c r="C39" s="23" t="s">
        <v>22</v>
      </c>
      <c r="D39" s="39">
        <v>409</v>
      </c>
      <c r="E39" s="39">
        <v>296796</v>
      </c>
      <c r="F39" s="39"/>
      <c r="G39" s="39">
        <v>373</v>
      </c>
      <c r="H39" s="40">
        <v>167119</v>
      </c>
      <c r="I39" s="13"/>
      <c r="J39" s="26"/>
      <c r="K39" s="26"/>
      <c r="L39" s="3"/>
    </row>
    <row r="40" spans="1:12" x14ac:dyDescent="0.25">
      <c r="A40" s="13"/>
      <c r="B40" s="32"/>
      <c r="C40" s="23" t="s">
        <v>23</v>
      </c>
      <c r="D40" s="39">
        <v>250</v>
      </c>
      <c r="E40" s="39">
        <v>182696</v>
      </c>
      <c r="F40" s="39"/>
      <c r="G40" s="39">
        <v>206</v>
      </c>
      <c r="H40" s="40">
        <v>97045</v>
      </c>
      <c r="I40" s="13"/>
      <c r="J40" s="26"/>
      <c r="K40" s="26"/>
      <c r="L40" s="3"/>
    </row>
    <row r="41" spans="1:12" x14ac:dyDescent="0.25">
      <c r="A41" s="13"/>
      <c r="B41" s="32"/>
      <c r="C41" s="23"/>
      <c r="D41" s="39"/>
      <c r="E41" s="39"/>
      <c r="F41" s="39"/>
      <c r="G41" s="39"/>
      <c r="H41" s="40"/>
      <c r="I41" s="13"/>
      <c r="J41" s="26"/>
      <c r="K41" s="26"/>
      <c r="L41" s="3"/>
    </row>
    <row r="42" spans="1:12" x14ac:dyDescent="0.25">
      <c r="A42" s="13"/>
      <c r="B42" s="22" t="s">
        <v>32</v>
      </c>
      <c r="C42" s="23" t="s">
        <v>33</v>
      </c>
      <c r="D42" s="24">
        <v>12</v>
      </c>
      <c r="E42" s="24">
        <v>27053</v>
      </c>
      <c r="F42" s="24"/>
      <c r="G42" s="24">
        <v>12</v>
      </c>
      <c r="H42" s="25">
        <v>20162</v>
      </c>
      <c r="I42" s="13"/>
      <c r="J42" s="26"/>
      <c r="K42" s="26"/>
      <c r="L42" s="3"/>
    </row>
    <row r="43" spans="1:12" x14ac:dyDescent="0.25">
      <c r="A43" s="13"/>
      <c r="B43" s="7"/>
      <c r="C43" s="8"/>
      <c r="D43" s="46"/>
      <c r="E43" s="46"/>
      <c r="F43" s="46"/>
      <c r="G43" s="46"/>
      <c r="H43" s="47"/>
      <c r="I43" s="21"/>
      <c r="J43" s="3"/>
      <c r="K43" s="48"/>
      <c r="L43" s="3"/>
    </row>
    <row r="44" spans="1:12" x14ac:dyDescent="0.25">
      <c r="A44" s="13"/>
      <c r="B44" s="22" t="s">
        <v>34</v>
      </c>
      <c r="C44" s="3"/>
      <c r="D44" s="37">
        <f>D38+D42+D34+D30+D18+D16+D7+D11+D9+D26</f>
        <v>10130</v>
      </c>
      <c r="E44" s="37">
        <f>E38+E42+E34+E30+E18+E16+E7+E11+E9+E26</f>
        <v>10694603</v>
      </c>
      <c r="F44" s="37"/>
      <c r="G44" s="37">
        <f>G38+G42+G34+G30+G18+G16+G7+G11+G9+G26</f>
        <v>7302</v>
      </c>
      <c r="H44" s="38">
        <f>H38+H42+H34+H30+H18+H16+H7+H11+H9+H26</f>
        <v>4388514</v>
      </c>
      <c r="I44" s="13"/>
      <c r="J44" s="3"/>
      <c r="K44" s="3"/>
      <c r="L44" s="3"/>
    </row>
    <row r="45" spans="1:12" x14ac:dyDescent="0.25">
      <c r="A45" s="13"/>
      <c r="B45" s="49" t="s">
        <v>35</v>
      </c>
      <c r="C45" s="3"/>
      <c r="D45" s="37"/>
      <c r="E45" s="37">
        <f>E44*K45</f>
        <v>196491620.08091</v>
      </c>
      <c r="F45" s="37"/>
      <c r="G45" s="37"/>
      <c r="H45" s="38">
        <f>H44*K45</f>
        <v>80630036.066579998</v>
      </c>
      <c r="I45" s="13"/>
      <c r="J45" s="50" t="s">
        <v>36</v>
      </c>
      <c r="K45" s="51">
        <v>18.372969999999999</v>
      </c>
      <c r="L45" s="3"/>
    </row>
    <row r="46" spans="1:12" x14ac:dyDescent="0.25">
      <c r="A46" s="3"/>
      <c r="B46" s="18"/>
      <c r="C46" s="19"/>
      <c r="D46" s="52"/>
      <c r="E46" s="52"/>
      <c r="F46" s="52"/>
      <c r="G46" s="52"/>
      <c r="H46" s="53"/>
      <c r="I46" s="13"/>
      <c r="J46" s="3"/>
      <c r="K46" s="3"/>
      <c r="L46" s="3"/>
    </row>
    <row r="47" spans="1:12" x14ac:dyDescent="0.25">
      <c r="A47" s="3"/>
      <c r="B47" s="54"/>
      <c r="C47" s="55"/>
      <c r="D47" s="55"/>
      <c r="E47" s="55"/>
      <c r="F47" s="55"/>
      <c r="G47" s="55"/>
      <c r="H47" s="55"/>
      <c r="I47" s="3"/>
      <c r="J47" s="3"/>
      <c r="K47" s="3"/>
      <c r="L47" s="3"/>
    </row>
    <row r="48" spans="1:12" x14ac:dyDescent="0.25">
      <c r="A48" s="3"/>
      <c r="B48" s="2" t="s">
        <v>37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56" t="str">
        <f>'[1]A RESERVAS 528'!$B$2</f>
        <v xml:space="preserve">     (al 31de marzo de 2007, montos expresados en U.F.)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13"/>
      <c r="B50" s="7"/>
      <c r="C50" s="8"/>
      <c r="D50" s="8"/>
      <c r="E50" s="9"/>
      <c r="F50" s="21"/>
      <c r="G50" s="3"/>
      <c r="H50" s="3"/>
      <c r="I50" s="3"/>
    </row>
    <row r="51" spans="1:12" x14ac:dyDescent="0.25">
      <c r="A51" s="21"/>
      <c r="B51" s="14"/>
      <c r="C51" s="3"/>
      <c r="D51" s="57" t="s">
        <v>38</v>
      </c>
      <c r="E51" s="58"/>
      <c r="F51" s="13"/>
      <c r="G51" s="3"/>
      <c r="H51" s="3"/>
      <c r="I51" s="3"/>
    </row>
    <row r="52" spans="1:12" x14ac:dyDescent="0.25">
      <c r="A52" s="13"/>
      <c r="B52" s="10" t="s">
        <v>2</v>
      </c>
      <c r="C52" s="11" t="s">
        <v>3</v>
      </c>
      <c r="D52" s="156" t="s">
        <v>39</v>
      </c>
      <c r="E52" s="157"/>
      <c r="F52" s="13"/>
      <c r="G52" s="3"/>
      <c r="H52" s="3"/>
      <c r="I52" s="3"/>
    </row>
    <row r="53" spans="1:12" x14ac:dyDescent="0.25">
      <c r="A53" s="13"/>
      <c r="B53" s="59"/>
      <c r="C53" s="60"/>
      <c r="D53" s="15" t="s">
        <v>40</v>
      </c>
      <c r="E53" s="17" t="s">
        <v>41</v>
      </c>
      <c r="F53" s="13"/>
      <c r="G53" s="3"/>
      <c r="H53" s="3"/>
      <c r="I53" s="3"/>
    </row>
    <row r="54" spans="1:12" x14ac:dyDescent="0.25">
      <c r="A54" s="13"/>
      <c r="B54" s="18"/>
      <c r="C54" s="19"/>
      <c r="D54" s="19"/>
      <c r="E54" s="20"/>
      <c r="F54" s="21"/>
      <c r="G54" s="3"/>
      <c r="H54" s="3"/>
      <c r="I54" s="3"/>
    </row>
    <row r="55" spans="1:12" x14ac:dyDescent="0.25">
      <c r="A55" s="13"/>
      <c r="B55" s="22" t="s">
        <v>10</v>
      </c>
      <c r="C55" s="23" t="s">
        <v>11</v>
      </c>
      <c r="D55" s="34">
        <v>1</v>
      </c>
      <c r="E55" s="35">
        <v>386</v>
      </c>
      <c r="F55" s="13"/>
      <c r="G55" s="3"/>
      <c r="H55" s="3"/>
      <c r="I55" s="3"/>
    </row>
    <row r="56" spans="1:12" x14ac:dyDescent="0.25">
      <c r="A56" s="13"/>
      <c r="B56" s="32"/>
      <c r="C56" s="3"/>
      <c r="D56" s="39"/>
      <c r="E56" s="40"/>
      <c r="F56" s="13"/>
      <c r="G56" s="3"/>
      <c r="H56" s="3"/>
      <c r="I56" s="3"/>
    </row>
    <row r="57" spans="1:12" x14ac:dyDescent="0.25">
      <c r="A57" s="13"/>
      <c r="B57" s="42" t="s">
        <v>26</v>
      </c>
      <c r="C57" s="23" t="s">
        <v>27</v>
      </c>
      <c r="D57" s="39">
        <v>17</v>
      </c>
      <c r="E57" s="40">
        <v>1844</v>
      </c>
      <c r="F57" s="13"/>
      <c r="G57" s="3"/>
      <c r="H57" s="3"/>
      <c r="I57" s="3"/>
    </row>
    <row r="58" spans="1:12" x14ac:dyDescent="0.25">
      <c r="A58" s="13"/>
      <c r="B58" s="22"/>
      <c r="C58" s="23"/>
      <c r="D58" s="61"/>
      <c r="E58" s="62"/>
      <c r="F58" s="13"/>
      <c r="G58" s="3"/>
      <c r="H58" s="3"/>
      <c r="I58" s="3"/>
    </row>
    <row r="59" spans="1:12" x14ac:dyDescent="0.25">
      <c r="A59" s="13"/>
      <c r="B59" s="63" t="s">
        <v>32</v>
      </c>
      <c r="C59" s="64" t="s">
        <v>20</v>
      </c>
      <c r="D59" s="65">
        <v>3</v>
      </c>
      <c r="E59" s="66">
        <v>803</v>
      </c>
      <c r="F59" s="13"/>
      <c r="G59" s="3"/>
      <c r="H59" s="3"/>
      <c r="I59" s="3"/>
    </row>
    <row r="60" spans="1:12" x14ac:dyDescent="0.25">
      <c r="A60" s="13"/>
      <c r="B60" s="28"/>
      <c r="C60" s="29"/>
      <c r="D60" s="67"/>
      <c r="E60" s="68"/>
      <c r="F60" s="21"/>
      <c r="G60" s="3"/>
      <c r="H60" s="3"/>
      <c r="I60" s="3"/>
    </row>
    <row r="61" spans="1:12" x14ac:dyDescent="0.25">
      <c r="A61" s="13"/>
      <c r="B61" s="22" t="s">
        <v>34</v>
      </c>
      <c r="C61" s="3"/>
      <c r="D61" s="37">
        <f>SUM(D55:D59)</f>
        <v>21</v>
      </c>
      <c r="E61" s="38">
        <f>SUM(E55:E59)</f>
        <v>3033</v>
      </c>
      <c r="F61" s="13"/>
      <c r="G61" s="3"/>
      <c r="H61" s="3"/>
      <c r="I61" s="3"/>
    </row>
    <row r="62" spans="1:12" x14ac:dyDescent="0.25">
      <c r="A62" s="13"/>
      <c r="B62" s="49" t="s">
        <v>35</v>
      </c>
      <c r="C62" s="3"/>
      <c r="D62" s="37"/>
      <c r="E62" s="38">
        <f>E61*H62</f>
        <v>55725.218009999997</v>
      </c>
      <c r="F62" s="13"/>
      <c r="G62" s="50" t="str">
        <f>'[1]A RESERVAS 528'!$J$45</f>
        <v>U.F. al 31.03.2007 $</v>
      </c>
      <c r="H62" s="51">
        <f>'[1]A RESERVAS 528'!$K$45</f>
        <v>18.372969999999999</v>
      </c>
      <c r="I62" s="3"/>
    </row>
    <row r="63" spans="1:12" x14ac:dyDescent="0.25">
      <c r="A63" s="13"/>
      <c r="B63" s="18"/>
      <c r="C63" s="19"/>
      <c r="D63" s="69"/>
      <c r="E63" s="70"/>
      <c r="F63" s="21"/>
      <c r="G63" s="3"/>
      <c r="H63" s="3"/>
      <c r="I63" s="3"/>
    </row>
    <row r="65" spans="1:16" x14ac:dyDescent="0.25">
      <c r="A65" s="71" t="s">
        <v>42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</row>
    <row r="66" spans="1:16" x14ac:dyDescent="0.25">
      <c r="A66" s="73" t="str">
        <f>'[1]A RESERVAS 528'!$B$2</f>
        <v xml:space="preserve">     (al 31de marzo de 2007, montos expresados en U.F.)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1:16" x14ac:dyDescent="0.25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6"/>
      <c r="M67" s="77"/>
      <c r="N67" s="72"/>
      <c r="O67" s="72"/>
      <c r="P67" s="72"/>
    </row>
    <row r="68" spans="1:16" x14ac:dyDescent="0.25">
      <c r="A68" s="78"/>
      <c r="B68" s="72"/>
      <c r="C68" s="79"/>
      <c r="D68" s="80"/>
      <c r="E68" s="80" t="s">
        <v>43</v>
      </c>
      <c r="F68" s="80"/>
      <c r="G68" s="79"/>
      <c r="H68" s="79"/>
      <c r="I68" s="72"/>
      <c r="J68" s="81" t="s">
        <v>44</v>
      </c>
      <c r="K68" s="81"/>
      <c r="L68" s="82"/>
      <c r="M68" s="83"/>
      <c r="N68" s="72"/>
      <c r="O68" s="72"/>
      <c r="P68" s="72"/>
    </row>
    <row r="69" spans="1:16" x14ac:dyDescent="0.25">
      <c r="A69" s="84" t="s">
        <v>2</v>
      </c>
      <c r="B69" s="85" t="s">
        <v>3</v>
      </c>
      <c r="C69" s="86"/>
      <c r="D69" s="87" t="s">
        <v>45</v>
      </c>
      <c r="E69" s="86"/>
      <c r="F69" s="88"/>
      <c r="G69" s="89" t="s">
        <v>46</v>
      </c>
      <c r="H69" s="86"/>
      <c r="I69" s="72"/>
      <c r="J69" s="72"/>
      <c r="K69" s="72"/>
      <c r="L69" s="90"/>
      <c r="M69" s="83"/>
      <c r="N69" s="72"/>
      <c r="O69" s="72"/>
      <c r="P69" s="72"/>
    </row>
    <row r="70" spans="1:16" x14ac:dyDescent="0.25">
      <c r="A70" s="78"/>
      <c r="B70" s="72"/>
      <c r="C70" s="71" t="s">
        <v>47</v>
      </c>
      <c r="D70" s="91"/>
      <c r="E70" s="92" t="s">
        <v>48</v>
      </c>
      <c r="F70" s="93"/>
      <c r="G70" s="71" t="s">
        <v>49</v>
      </c>
      <c r="H70" s="94"/>
      <c r="I70" s="94"/>
      <c r="J70" s="71" t="s">
        <v>47</v>
      </c>
      <c r="K70" s="91"/>
      <c r="L70" s="95" t="s">
        <v>48</v>
      </c>
      <c r="M70" s="83"/>
      <c r="N70" s="72"/>
      <c r="O70" s="72"/>
      <c r="P70" s="72"/>
    </row>
    <row r="71" spans="1:16" x14ac:dyDescent="0.25">
      <c r="A71" s="78"/>
      <c r="B71" s="72"/>
      <c r="C71" s="96" t="s">
        <v>6</v>
      </c>
      <c r="D71" s="92" t="s">
        <v>7</v>
      </c>
      <c r="E71" s="96" t="s">
        <v>7</v>
      </c>
      <c r="F71" s="96"/>
      <c r="G71" s="92" t="s">
        <v>6</v>
      </c>
      <c r="H71" s="92" t="s">
        <v>50</v>
      </c>
      <c r="I71" s="92"/>
      <c r="J71" s="96" t="s">
        <v>6</v>
      </c>
      <c r="K71" s="96" t="s">
        <v>51</v>
      </c>
      <c r="L71" s="97" t="s">
        <v>7</v>
      </c>
      <c r="M71" s="83"/>
      <c r="N71" s="72"/>
      <c r="O71" s="72"/>
      <c r="P71" s="72"/>
    </row>
    <row r="72" spans="1:16" x14ac:dyDescent="0.25">
      <c r="A72" s="98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100"/>
      <c r="M72" s="77"/>
      <c r="N72" s="72"/>
      <c r="O72" s="72"/>
      <c r="P72" s="72"/>
    </row>
    <row r="73" spans="1:16" x14ac:dyDescent="0.25">
      <c r="A73" s="101" t="s">
        <v>52</v>
      </c>
      <c r="B73" s="102" t="s">
        <v>15</v>
      </c>
      <c r="C73" s="103">
        <v>6987</v>
      </c>
      <c r="D73" s="103">
        <v>5725039</v>
      </c>
      <c r="E73" s="103">
        <v>240079</v>
      </c>
      <c r="F73" s="104"/>
      <c r="G73" s="104">
        <v>221</v>
      </c>
      <c r="H73" s="104">
        <v>20814</v>
      </c>
      <c r="I73" s="104"/>
      <c r="J73" s="104">
        <v>1469</v>
      </c>
      <c r="K73" s="104">
        <v>259086</v>
      </c>
      <c r="L73" s="105">
        <v>99158</v>
      </c>
      <c r="M73" s="72"/>
      <c r="N73" s="72"/>
      <c r="O73" s="72"/>
      <c r="P73" s="72"/>
    </row>
    <row r="74" spans="1:16" x14ac:dyDescent="0.25">
      <c r="A74" s="106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8"/>
      <c r="M74" s="77"/>
      <c r="N74" s="72"/>
      <c r="O74" s="72"/>
      <c r="P74" s="72"/>
    </row>
    <row r="75" spans="1:16" x14ac:dyDescent="0.25">
      <c r="A75" s="101" t="s">
        <v>8</v>
      </c>
      <c r="B75" s="109" t="s">
        <v>13</v>
      </c>
      <c r="C75" s="104">
        <f>SUM(C76:C77)</f>
        <v>2465</v>
      </c>
      <c r="D75" s="104">
        <f>SUM(D76:D77)</f>
        <v>2771393</v>
      </c>
      <c r="E75" s="104">
        <f>SUM(E76:E77)</f>
        <v>0</v>
      </c>
      <c r="F75" s="104"/>
      <c r="G75" s="104">
        <f>SUM(G76:G77)</f>
        <v>38</v>
      </c>
      <c r="H75" s="104">
        <f>SUM(H76:H77)</f>
        <v>24307</v>
      </c>
      <c r="I75" s="104"/>
      <c r="J75" s="104">
        <f>SUM(J76:J77)</f>
        <v>35</v>
      </c>
      <c r="K75" s="104">
        <f>SUM(K76:K77)</f>
        <v>6261</v>
      </c>
      <c r="L75" s="105">
        <f>SUM(L76:L77)</f>
        <v>4112</v>
      </c>
      <c r="M75" s="72"/>
      <c r="N75" s="72"/>
      <c r="O75" s="72"/>
      <c r="P75" s="72"/>
    </row>
    <row r="76" spans="1:16" x14ac:dyDescent="0.25">
      <c r="A76" s="110"/>
      <c r="B76" s="102" t="s">
        <v>9</v>
      </c>
      <c r="C76" s="111">
        <v>2465</v>
      </c>
      <c r="D76" s="111">
        <v>2771393</v>
      </c>
      <c r="E76" s="111">
        <v>0</v>
      </c>
      <c r="F76" s="111"/>
      <c r="G76" s="111">
        <v>37</v>
      </c>
      <c r="H76" s="111">
        <v>24022</v>
      </c>
      <c r="I76" s="111"/>
      <c r="J76" s="111">
        <v>35</v>
      </c>
      <c r="K76" s="111">
        <v>6261</v>
      </c>
      <c r="L76" s="112">
        <v>4112</v>
      </c>
      <c r="M76" s="72"/>
      <c r="N76" s="72"/>
      <c r="O76" s="72"/>
      <c r="P76" s="72"/>
    </row>
    <row r="77" spans="1:16" x14ac:dyDescent="0.25">
      <c r="A77" s="110"/>
      <c r="B77" s="113" t="s">
        <v>29</v>
      </c>
      <c r="C77" s="114">
        <v>0</v>
      </c>
      <c r="D77" s="114">
        <v>0</v>
      </c>
      <c r="E77" s="114">
        <v>0</v>
      </c>
      <c r="F77" s="114"/>
      <c r="G77" s="114">
        <v>1</v>
      </c>
      <c r="H77" s="114">
        <v>285</v>
      </c>
      <c r="I77" s="114"/>
      <c r="J77" s="114">
        <v>0</v>
      </c>
      <c r="K77" s="114">
        <v>0</v>
      </c>
      <c r="L77" s="115">
        <v>0</v>
      </c>
      <c r="M77" s="72"/>
      <c r="N77" s="72"/>
      <c r="O77" s="72"/>
      <c r="P77" s="72"/>
    </row>
    <row r="78" spans="1:16" x14ac:dyDescent="0.25">
      <c r="A78" s="110"/>
      <c r="B78" s="116"/>
      <c r="C78" s="111"/>
      <c r="D78" s="111"/>
      <c r="E78" s="111"/>
      <c r="F78" s="111"/>
      <c r="G78" s="111"/>
      <c r="H78" s="111"/>
      <c r="I78" s="111"/>
      <c r="J78" s="111"/>
      <c r="K78" s="111"/>
      <c r="L78" s="112"/>
      <c r="M78" s="72"/>
      <c r="N78" s="72"/>
      <c r="O78" s="72"/>
      <c r="P78" s="72"/>
    </row>
    <row r="79" spans="1:16" x14ac:dyDescent="0.25">
      <c r="A79" s="101" t="s">
        <v>12</v>
      </c>
      <c r="B79" s="109" t="s">
        <v>53</v>
      </c>
      <c r="C79" s="104">
        <f>SUM(C80:C82)</f>
        <v>118</v>
      </c>
      <c r="D79" s="104">
        <f>SUM(D80:D82)</f>
        <v>10350</v>
      </c>
      <c r="E79" s="104">
        <f>SUM(E80:E82)</f>
        <v>0</v>
      </c>
      <c r="F79" s="104"/>
      <c r="G79" s="104">
        <f>SUM(G80:G82)</f>
        <v>3</v>
      </c>
      <c r="H79" s="104">
        <f>SUM(H80:H82)</f>
        <v>114</v>
      </c>
      <c r="I79" s="104"/>
      <c r="J79" s="104">
        <f>SUM(J80:J82)</f>
        <v>6</v>
      </c>
      <c r="K79" s="104">
        <f>SUM(K80:K82)</f>
        <v>2191</v>
      </c>
      <c r="L79" s="105">
        <f>SUM(L80:L82)</f>
        <v>0</v>
      </c>
      <c r="M79" s="72"/>
      <c r="N79" s="72"/>
      <c r="O79" s="72"/>
      <c r="P79" s="72"/>
    </row>
    <row r="80" spans="1:16" x14ac:dyDescent="0.25">
      <c r="A80" s="110"/>
      <c r="B80" s="102" t="s">
        <v>54</v>
      </c>
      <c r="C80" s="111">
        <v>4</v>
      </c>
      <c r="D80" s="111">
        <v>0</v>
      </c>
      <c r="E80" s="111">
        <v>0</v>
      </c>
      <c r="F80" s="111"/>
      <c r="G80" s="111">
        <v>0</v>
      </c>
      <c r="H80" s="111">
        <v>0</v>
      </c>
      <c r="I80" s="111"/>
      <c r="J80" s="111">
        <v>1</v>
      </c>
      <c r="K80" s="111">
        <v>712</v>
      </c>
      <c r="L80" s="112">
        <v>0</v>
      </c>
      <c r="M80" s="72"/>
      <c r="N80" s="72"/>
      <c r="O80" s="72"/>
      <c r="P80" s="72"/>
    </row>
    <row r="81" spans="1:16" x14ac:dyDescent="0.25">
      <c r="A81" s="110"/>
      <c r="B81" s="102" t="s">
        <v>21</v>
      </c>
      <c r="C81" s="111">
        <v>44</v>
      </c>
      <c r="D81" s="111">
        <v>1525</v>
      </c>
      <c r="E81" s="111">
        <v>0</v>
      </c>
      <c r="F81" s="111"/>
      <c r="G81" s="111">
        <v>0</v>
      </c>
      <c r="H81" s="111">
        <v>0</v>
      </c>
      <c r="I81" s="111"/>
      <c r="J81" s="111">
        <v>1</v>
      </c>
      <c r="K81" s="111">
        <v>676</v>
      </c>
      <c r="L81" s="112">
        <v>0</v>
      </c>
      <c r="M81" s="72"/>
      <c r="N81" s="72"/>
      <c r="O81" s="72"/>
      <c r="P81" s="72"/>
    </row>
    <row r="82" spans="1:16" x14ac:dyDescent="0.25">
      <c r="A82" s="110"/>
      <c r="B82" s="102" t="s">
        <v>27</v>
      </c>
      <c r="C82" s="111">
        <v>70</v>
      </c>
      <c r="D82" s="111">
        <v>8825</v>
      </c>
      <c r="E82" s="111">
        <v>0</v>
      </c>
      <c r="F82" s="111"/>
      <c r="G82" s="111">
        <v>3</v>
      </c>
      <c r="H82" s="111">
        <v>114</v>
      </c>
      <c r="I82" s="111"/>
      <c r="J82" s="111">
        <v>4</v>
      </c>
      <c r="K82" s="111">
        <v>803</v>
      </c>
      <c r="L82" s="112">
        <v>0</v>
      </c>
      <c r="M82" s="72"/>
      <c r="N82" s="72"/>
      <c r="O82" s="72"/>
      <c r="P82" s="72"/>
    </row>
    <row r="83" spans="1:16" x14ac:dyDescent="0.25">
      <c r="A83" s="110"/>
      <c r="B83" s="102"/>
      <c r="C83" s="111"/>
      <c r="D83" s="111"/>
      <c r="E83" s="111"/>
      <c r="F83" s="111"/>
      <c r="G83" s="111"/>
      <c r="H83" s="111"/>
      <c r="I83" s="111"/>
      <c r="J83" s="111"/>
      <c r="K83" s="111"/>
      <c r="L83" s="112"/>
      <c r="M83" s="72"/>
      <c r="N83" s="72"/>
      <c r="O83" s="72"/>
      <c r="P83" s="72"/>
    </row>
    <row r="84" spans="1:16" x14ac:dyDescent="0.25">
      <c r="A84" s="101" t="s">
        <v>19</v>
      </c>
      <c r="B84" s="102" t="s">
        <v>23</v>
      </c>
      <c r="C84" s="117">
        <v>523</v>
      </c>
      <c r="D84" s="103">
        <v>347262</v>
      </c>
      <c r="E84" s="103">
        <v>22278</v>
      </c>
      <c r="F84" s="103"/>
      <c r="G84" s="103">
        <v>3</v>
      </c>
      <c r="H84" s="103">
        <v>2855</v>
      </c>
      <c r="I84" s="103"/>
      <c r="J84" s="118">
        <v>39</v>
      </c>
      <c r="K84" s="103">
        <v>5869</v>
      </c>
      <c r="L84" s="119">
        <v>8740</v>
      </c>
      <c r="M84" s="72"/>
      <c r="N84" s="72"/>
      <c r="O84" s="72"/>
      <c r="P84" s="72"/>
    </row>
    <row r="85" spans="1:16" x14ac:dyDescent="0.25">
      <c r="A85" s="101"/>
      <c r="B85" s="102"/>
      <c r="C85" s="117"/>
      <c r="D85" s="103"/>
      <c r="E85" s="103"/>
      <c r="F85" s="103"/>
      <c r="G85" s="103"/>
      <c r="H85" s="103"/>
      <c r="I85" s="103"/>
      <c r="J85" s="118"/>
      <c r="K85" s="103"/>
      <c r="L85" s="119"/>
      <c r="M85" s="72"/>
      <c r="N85" s="72"/>
      <c r="O85" s="72"/>
      <c r="P85" s="72"/>
    </row>
    <row r="86" spans="1:16" x14ac:dyDescent="0.25">
      <c r="A86" s="101" t="s">
        <v>26</v>
      </c>
      <c r="B86" s="109" t="s">
        <v>13</v>
      </c>
      <c r="C86" s="104">
        <f>SUM(C87:C92)</f>
        <v>5651</v>
      </c>
      <c r="D86" s="104">
        <f>SUM(D87:D92)</f>
        <v>5105513</v>
      </c>
      <c r="E86" s="104">
        <f>SUM(E87:E92)</f>
        <v>208472</v>
      </c>
      <c r="F86" s="104"/>
      <c r="G86" s="104">
        <f>SUM(G87:G92)</f>
        <v>66</v>
      </c>
      <c r="H86" s="104">
        <f>SUM(H87:H92)</f>
        <v>13973</v>
      </c>
      <c r="I86" s="104"/>
      <c r="J86" s="104">
        <f>SUM(J87:J92)</f>
        <v>933</v>
      </c>
      <c r="K86" s="104">
        <f>SUM(K87:K92)</f>
        <v>171203</v>
      </c>
      <c r="L86" s="105">
        <f>SUM(L87:L92)</f>
        <v>132052</v>
      </c>
      <c r="M86" s="72"/>
      <c r="N86" s="72"/>
      <c r="O86" s="72"/>
      <c r="P86" s="72"/>
    </row>
    <row r="87" spans="1:16" x14ac:dyDescent="0.25">
      <c r="A87" s="110"/>
      <c r="B87" s="116" t="s">
        <v>54</v>
      </c>
      <c r="C87" s="111">
        <v>854</v>
      </c>
      <c r="D87" s="111">
        <v>853848</v>
      </c>
      <c r="E87" s="111">
        <v>48361</v>
      </c>
      <c r="F87" s="111"/>
      <c r="G87" s="111">
        <v>6</v>
      </c>
      <c r="H87" s="111">
        <v>1660</v>
      </c>
      <c r="I87" s="111"/>
      <c r="J87" s="111">
        <v>53</v>
      </c>
      <c r="K87" s="111">
        <v>21582</v>
      </c>
      <c r="L87" s="112">
        <v>23802</v>
      </c>
      <c r="M87" s="72"/>
      <c r="N87" s="72"/>
      <c r="O87" s="72"/>
      <c r="P87" s="72"/>
    </row>
    <row r="88" spans="1:16" x14ac:dyDescent="0.25">
      <c r="A88" s="110"/>
      <c r="B88" s="102" t="s">
        <v>9</v>
      </c>
      <c r="C88" s="111">
        <v>1826</v>
      </c>
      <c r="D88" s="111">
        <v>1467733</v>
      </c>
      <c r="E88" s="111">
        <v>74518</v>
      </c>
      <c r="F88" s="111"/>
      <c r="G88" s="111">
        <v>1</v>
      </c>
      <c r="H88" s="111">
        <v>660</v>
      </c>
      <c r="I88" s="111"/>
      <c r="J88" s="111">
        <v>88</v>
      </c>
      <c r="K88" s="111">
        <v>27815</v>
      </c>
      <c r="L88" s="112">
        <v>63558</v>
      </c>
      <c r="M88" s="72"/>
      <c r="N88" s="72"/>
      <c r="O88" s="72"/>
      <c r="P88" s="72"/>
    </row>
    <row r="89" spans="1:16" x14ac:dyDescent="0.25">
      <c r="A89" s="110"/>
      <c r="B89" s="102" t="s">
        <v>29</v>
      </c>
      <c r="C89" s="111">
        <v>45</v>
      </c>
      <c r="D89" s="111">
        <v>63261</v>
      </c>
      <c r="E89" s="111">
        <v>0</v>
      </c>
      <c r="F89" s="111"/>
      <c r="G89" s="111">
        <v>0</v>
      </c>
      <c r="H89" s="111">
        <v>0</v>
      </c>
      <c r="I89" s="111"/>
      <c r="J89" s="111">
        <v>0</v>
      </c>
      <c r="K89" s="111">
        <v>0</v>
      </c>
      <c r="L89" s="112">
        <v>0</v>
      </c>
      <c r="M89" s="72"/>
      <c r="N89" s="72"/>
      <c r="O89" s="72"/>
      <c r="P89" s="72"/>
    </row>
    <row r="90" spans="1:16" x14ac:dyDescent="0.25">
      <c r="A90" s="110"/>
      <c r="B90" s="102" t="s">
        <v>23</v>
      </c>
      <c r="C90" s="111">
        <v>337</v>
      </c>
      <c r="D90" s="111">
        <v>350404</v>
      </c>
      <c r="E90" s="111">
        <v>0</v>
      </c>
      <c r="F90" s="111"/>
      <c r="G90" s="111">
        <v>0</v>
      </c>
      <c r="H90" s="111">
        <v>0</v>
      </c>
      <c r="I90" s="111"/>
      <c r="J90" s="111">
        <v>0</v>
      </c>
      <c r="K90" s="111">
        <v>0</v>
      </c>
      <c r="L90" s="112">
        <v>0</v>
      </c>
      <c r="M90" s="72"/>
      <c r="N90" s="72"/>
      <c r="O90" s="72"/>
      <c r="P90" s="72"/>
    </row>
    <row r="91" spans="1:16" x14ac:dyDescent="0.25">
      <c r="A91" s="110"/>
      <c r="B91" s="116" t="s">
        <v>15</v>
      </c>
      <c r="C91" s="111">
        <v>363</v>
      </c>
      <c r="D91" s="114">
        <v>262649</v>
      </c>
      <c r="E91" s="114">
        <v>0</v>
      </c>
      <c r="F91" s="114"/>
      <c r="G91" s="114">
        <v>34</v>
      </c>
      <c r="H91" s="114">
        <v>9059</v>
      </c>
      <c r="I91" s="114"/>
      <c r="J91" s="114">
        <v>77</v>
      </c>
      <c r="K91" s="114">
        <v>7706</v>
      </c>
      <c r="L91" s="112">
        <v>0</v>
      </c>
      <c r="M91" s="72"/>
      <c r="N91" s="72"/>
      <c r="O91" s="72"/>
      <c r="P91" s="72"/>
    </row>
    <row r="92" spans="1:16" x14ac:dyDescent="0.25">
      <c r="A92" s="110"/>
      <c r="B92" s="102" t="s">
        <v>27</v>
      </c>
      <c r="C92" s="111">
        <v>2226</v>
      </c>
      <c r="D92" s="114">
        <v>2107618</v>
      </c>
      <c r="E92" s="114">
        <v>85593</v>
      </c>
      <c r="F92" s="114"/>
      <c r="G92" s="114">
        <v>25</v>
      </c>
      <c r="H92" s="114">
        <v>2594</v>
      </c>
      <c r="I92" s="114"/>
      <c r="J92" s="114">
        <v>715</v>
      </c>
      <c r="K92" s="114">
        <v>114100</v>
      </c>
      <c r="L92" s="112">
        <v>44692</v>
      </c>
      <c r="M92" s="72"/>
      <c r="N92" s="72"/>
      <c r="O92" s="72"/>
      <c r="P92" s="72"/>
    </row>
    <row r="93" spans="1:16" x14ac:dyDescent="0.25">
      <c r="A93" s="120"/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19"/>
      <c r="M93" s="72"/>
      <c r="N93" s="72"/>
      <c r="O93" s="72"/>
      <c r="P93" s="72"/>
    </row>
    <row r="94" spans="1:16" x14ac:dyDescent="0.25">
      <c r="A94" s="101" t="s">
        <v>55</v>
      </c>
      <c r="B94" s="102" t="s">
        <v>18</v>
      </c>
      <c r="C94" s="117">
        <f>1+1</f>
        <v>2</v>
      </c>
      <c r="D94" s="103">
        <f>280+1341</f>
        <v>1621</v>
      </c>
      <c r="E94" s="103">
        <v>0</v>
      </c>
      <c r="F94" s="103"/>
      <c r="G94" s="103">
        <f>6+5</f>
        <v>11</v>
      </c>
      <c r="H94" s="103">
        <v>41</v>
      </c>
      <c r="I94" s="103"/>
      <c r="J94" s="118">
        <v>1</v>
      </c>
      <c r="K94" s="103">
        <v>230</v>
      </c>
      <c r="L94" s="119">
        <v>0</v>
      </c>
      <c r="M94" s="72"/>
      <c r="N94" s="72"/>
      <c r="O94" s="72"/>
      <c r="P94" s="72"/>
    </row>
    <row r="95" spans="1:16" x14ac:dyDescent="0.25">
      <c r="A95" s="110"/>
      <c r="B95" s="113"/>
      <c r="C95" s="103"/>
      <c r="D95" s="103"/>
      <c r="E95" s="103"/>
      <c r="F95" s="103"/>
      <c r="G95" s="103"/>
      <c r="H95" s="103"/>
      <c r="I95" s="103"/>
      <c r="J95" s="103"/>
      <c r="K95" s="103"/>
      <c r="L95" s="119"/>
      <c r="M95" s="72"/>
      <c r="N95" s="72"/>
      <c r="O95" s="72"/>
      <c r="P95" s="72"/>
    </row>
    <row r="96" spans="1:16" x14ac:dyDescent="0.25">
      <c r="A96" s="101" t="s">
        <v>30</v>
      </c>
      <c r="B96" s="102" t="s">
        <v>21</v>
      </c>
      <c r="C96" s="103">
        <v>1211</v>
      </c>
      <c r="D96" s="103">
        <v>2297383</v>
      </c>
      <c r="E96" s="103">
        <v>60505</v>
      </c>
      <c r="F96" s="103"/>
      <c r="G96" s="103">
        <v>12</v>
      </c>
      <c r="H96" s="103">
        <v>1473</v>
      </c>
      <c r="I96" s="103"/>
      <c r="J96" s="103">
        <v>37</v>
      </c>
      <c r="K96" s="103">
        <v>27802</v>
      </c>
      <c r="L96" s="119">
        <v>26363</v>
      </c>
      <c r="M96" s="72"/>
      <c r="N96" s="72"/>
      <c r="O96" s="72"/>
      <c r="P96" s="72"/>
    </row>
    <row r="97" spans="1:16" x14ac:dyDescent="0.25">
      <c r="A97" s="78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90"/>
      <c r="M97" s="72"/>
      <c r="N97" s="72"/>
      <c r="O97" s="72"/>
      <c r="P97" s="72"/>
    </row>
    <row r="98" spans="1:16" x14ac:dyDescent="0.25">
      <c r="A98" s="101" t="s">
        <v>56</v>
      </c>
      <c r="B98" s="102" t="s">
        <v>18</v>
      </c>
      <c r="C98" s="103">
        <v>1</v>
      </c>
      <c r="D98" s="103">
        <v>81</v>
      </c>
      <c r="E98" s="103">
        <v>0</v>
      </c>
      <c r="F98" s="103"/>
      <c r="G98" s="103">
        <v>0</v>
      </c>
      <c r="H98" s="103">
        <v>0</v>
      </c>
      <c r="I98" s="103"/>
      <c r="J98" s="118">
        <v>0</v>
      </c>
      <c r="K98" s="103">
        <v>0</v>
      </c>
      <c r="L98" s="119">
        <v>0</v>
      </c>
      <c r="M98" s="72"/>
      <c r="N98" s="72"/>
      <c r="O98" s="72"/>
      <c r="P98" s="72"/>
    </row>
    <row r="99" spans="1:16" x14ac:dyDescent="0.25">
      <c r="A99" s="110"/>
      <c r="B99" s="113"/>
      <c r="C99" s="111"/>
      <c r="D99" s="111"/>
      <c r="E99" s="111"/>
      <c r="F99" s="111"/>
      <c r="G99" s="111"/>
      <c r="H99" s="111"/>
      <c r="I99" s="111"/>
      <c r="J99" s="111"/>
      <c r="K99" s="111"/>
      <c r="L99" s="112"/>
      <c r="M99" s="72"/>
      <c r="N99" s="72"/>
      <c r="O99" s="72"/>
      <c r="P99" s="72"/>
    </row>
    <row r="100" spans="1:16" x14ac:dyDescent="0.25">
      <c r="A100" s="101" t="s">
        <v>31</v>
      </c>
      <c r="B100" s="102" t="s">
        <v>23</v>
      </c>
      <c r="C100" s="103">
        <v>15</v>
      </c>
      <c r="D100" s="103">
        <v>22869</v>
      </c>
      <c r="E100" s="103">
        <v>0</v>
      </c>
      <c r="F100" s="103"/>
      <c r="G100" s="103">
        <v>0</v>
      </c>
      <c r="H100" s="103">
        <v>0</v>
      </c>
      <c r="I100" s="103"/>
      <c r="J100" s="103">
        <v>0</v>
      </c>
      <c r="K100" s="103">
        <v>0</v>
      </c>
      <c r="L100" s="119">
        <v>0</v>
      </c>
      <c r="M100" s="72"/>
      <c r="N100" s="72"/>
      <c r="O100" s="72"/>
      <c r="P100" s="72"/>
    </row>
    <row r="101" spans="1:16" x14ac:dyDescent="0.25">
      <c r="A101" s="110"/>
      <c r="B101" s="113"/>
      <c r="C101" s="111"/>
      <c r="D101" s="111"/>
      <c r="E101" s="111"/>
      <c r="F101" s="111"/>
      <c r="G101" s="111"/>
      <c r="H101" s="111"/>
      <c r="I101" s="111"/>
      <c r="J101" s="111"/>
      <c r="K101" s="111"/>
      <c r="L101" s="112"/>
      <c r="M101" s="72"/>
      <c r="N101" s="72"/>
      <c r="O101" s="72"/>
      <c r="P101" s="72"/>
    </row>
    <row r="102" spans="1:16" x14ac:dyDescent="0.25">
      <c r="A102" s="101" t="s">
        <v>57</v>
      </c>
      <c r="B102" s="102" t="s">
        <v>54</v>
      </c>
      <c r="C102" s="103">
        <f>590+43</f>
        <v>633</v>
      </c>
      <c r="D102" s="103">
        <f>745857+47920</f>
        <v>793777</v>
      </c>
      <c r="E102" s="103">
        <v>0</v>
      </c>
      <c r="F102" s="103"/>
      <c r="G102" s="103">
        <f>5+3</f>
        <v>8</v>
      </c>
      <c r="H102" s="103">
        <v>282</v>
      </c>
      <c r="I102" s="103"/>
      <c r="J102" s="118">
        <v>2</v>
      </c>
      <c r="K102" s="103">
        <v>451</v>
      </c>
      <c r="L102" s="119">
        <v>0</v>
      </c>
      <c r="M102" s="72"/>
      <c r="N102" s="72"/>
      <c r="O102" s="72"/>
      <c r="P102" s="72"/>
    </row>
    <row r="103" spans="1:16" x14ac:dyDescent="0.25">
      <c r="A103" s="74"/>
      <c r="B103" s="75"/>
      <c r="C103" s="121"/>
      <c r="D103" s="121"/>
      <c r="E103" s="121"/>
      <c r="F103" s="121"/>
      <c r="G103" s="121"/>
      <c r="H103" s="121"/>
      <c r="I103" s="121"/>
      <c r="J103" s="121"/>
      <c r="K103" s="121"/>
      <c r="L103" s="122"/>
      <c r="M103" s="77"/>
      <c r="N103" s="72"/>
      <c r="O103" s="72"/>
      <c r="P103" s="72"/>
    </row>
    <row r="104" spans="1:16" x14ac:dyDescent="0.25">
      <c r="A104" s="101" t="s">
        <v>34</v>
      </c>
      <c r="B104" s="72"/>
      <c r="C104" s="123">
        <f>C102+C100+C98+C96+C94+C86+C84+C79+C75+C73</f>
        <v>17606</v>
      </c>
      <c r="D104" s="123">
        <f t="shared" ref="D104:J104" si="0">D102+D100+D98+D96+D94+D86+D84+D79+D75+D73</f>
        <v>17075288</v>
      </c>
      <c r="E104" s="123">
        <f t="shared" si="0"/>
        <v>531334</v>
      </c>
      <c r="F104" s="123"/>
      <c r="G104" s="123">
        <f t="shared" si="0"/>
        <v>362</v>
      </c>
      <c r="H104" s="123">
        <f t="shared" si="0"/>
        <v>63859</v>
      </c>
      <c r="I104" s="123"/>
      <c r="J104" s="123">
        <f t="shared" si="0"/>
        <v>2522</v>
      </c>
      <c r="K104" s="123">
        <f>K102+K100+K98+K96+K94+K86+K84+K79+K75+K73</f>
        <v>473093</v>
      </c>
      <c r="L104" s="124">
        <f>L102+L100+L98+L96+L94+L86+L84+L79+L75+L73</f>
        <v>270425</v>
      </c>
      <c r="M104" s="83"/>
      <c r="N104" s="72"/>
      <c r="O104" s="72"/>
      <c r="P104" s="72"/>
    </row>
    <row r="105" spans="1:16" x14ac:dyDescent="0.25">
      <c r="A105" s="125" t="s">
        <v>35</v>
      </c>
      <c r="B105" s="72"/>
      <c r="C105" s="123"/>
      <c r="D105" s="123">
        <f>D104*O105</f>
        <v>313723754.16535997</v>
      </c>
      <c r="E105" s="123">
        <f>E104*O105</f>
        <v>9762183.6419799998</v>
      </c>
      <c r="F105" s="123"/>
      <c r="G105" s="123"/>
      <c r="H105" s="123">
        <f>H104*O105</f>
        <v>1173279.4912299998</v>
      </c>
      <c r="I105" s="123"/>
      <c r="J105" s="123"/>
      <c r="K105" s="123">
        <f>K104*O105</f>
        <v>8692123.4962099995</v>
      </c>
      <c r="L105" s="124">
        <f>L104*O105</f>
        <v>4968510.4122500001</v>
      </c>
      <c r="M105" s="83"/>
      <c r="N105" s="50" t="str">
        <f>'[1]A RESERVAS 528'!$J$45</f>
        <v>U.F. al 31.03.2007 $</v>
      </c>
      <c r="O105" s="126">
        <f>'[1]A RESERVAS 528'!$K$45</f>
        <v>18.372969999999999</v>
      </c>
      <c r="P105" s="72"/>
    </row>
    <row r="106" spans="1:16" x14ac:dyDescent="0.25">
      <c r="A106" s="98"/>
      <c r="B106" s="99"/>
      <c r="C106" s="127"/>
      <c r="D106" s="127"/>
      <c r="E106" s="127"/>
      <c r="F106" s="127"/>
      <c r="G106" s="127"/>
      <c r="H106" s="127"/>
      <c r="I106" s="127"/>
      <c r="J106" s="127"/>
      <c r="K106" s="127"/>
      <c r="L106" s="128"/>
      <c r="M106" s="77"/>
      <c r="N106" s="72"/>
      <c r="O106" s="72"/>
      <c r="P106" s="72"/>
    </row>
    <row r="107" spans="1:1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129"/>
      <c r="N107" s="72"/>
      <c r="O107" s="72"/>
      <c r="P107" s="72"/>
    </row>
    <row r="108" spans="1:1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129"/>
      <c r="N108" s="72"/>
      <c r="O108" s="72"/>
      <c r="P108" s="72"/>
    </row>
    <row r="109" spans="1:16" x14ac:dyDescent="0.25">
      <c r="A109" s="54"/>
      <c r="B109" s="130"/>
      <c r="C109" s="130"/>
      <c r="D109" s="130"/>
      <c r="E109" s="130"/>
      <c r="F109" s="130"/>
      <c r="G109" s="130"/>
      <c r="H109" s="131"/>
      <c r="I109" s="131"/>
      <c r="J109" s="131"/>
      <c r="K109" s="131"/>
      <c r="L109" s="131"/>
      <c r="M109" s="129"/>
      <c r="N109" s="72"/>
      <c r="O109" s="72"/>
      <c r="P109" s="72"/>
    </row>
    <row r="110" spans="1:16" x14ac:dyDescent="0.25">
      <c r="A110" s="132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72"/>
      <c r="O110" s="72"/>
      <c r="P110" s="72"/>
    </row>
  </sheetData>
  <mergeCells count="3">
    <mergeCell ref="D4:E4"/>
    <mergeCell ref="G4:H4"/>
    <mergeCell ref="D52:E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workbookViewId="0">
      <selection activeCell="O106" sqref="O106"/>
    </sheetView>
  </sheetViews>
  <sheetFormatPr baseColWidth="10" defaultColWidth="9.140625" defaultRowHeight="15" x14ac:dyDescent="0.25"/>
  <cols>
    <col min="1" max="1" width="1.28515625" customWidth="1"/>
    <col min="4" max="4" width="26.42578125" bestFit="1" customWidth="1"/>
    <col min="5" max="5" width="9.5703125" bestFit="1" customWidth="1"/>
    <col min="7" max="7" width="15.85546875" customWidth="1"/>
    <col min="8" max="8" width="10.140625" bestFit="1" customWidth="1"/>
    <col min="10" max="10" width="15.28515625" bestFit="1" customWidth="1"/>
    <col min="11" max="11" width="10.140625" bestFit="1" customWidth="1"/>
    <col min="14" max="14" width="15.28515625" bestFit="1" customWidth="1"/>
    <col min="15" max="15" width="10.140625" bestFit="1" customWidth="1"/>
  </cols>
  <sheetData>
    <row r="1" spans="1:12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3"/>
      <c r="K1" s="3"/>
      <c r="L1" s="3"/>
    </row>
    <row r="2" spans="1:12" x14ac:dyDescent="0.25">
      <c r="A2" s="3"/>
      <c r="B2" s="5" t="s">
        <v>58</v>
      </c>
      <c r="C2" s="3"/>
      <c r="D2" s="3"/>
      <c r="E2" s="3"/>
      <c r="F2" s="3"/>
      <c r="G2" s="3"/>
      <c r="H2" s="3"/>
      <c r="I2" s="4"/>
      <c r="J2" s="3"/>
      <c r="K2" s="3"/>
      <c r="L2" s="6"/>
    </row>
    <row r="3" spans="1:12" x14ac:dyDescent="0.25">
      <c r="A3" s="3"/>
      <c r="B3" s="7"/>
      <c r="C3" s="8"/>
      <c r="D3" s="8"/>
      <c r="E3" s="8"/>
      <c r="F3" s="8"/>
      <c r="G3" s="8"/>
      <c r="H3" s="9"/>
      <c r="I3" s="3"/>
      <c r="J3" s="3"/>
      <c r="K3" s="3"/>
      <c r="L3" s="6"/>
    </row>
    <row r="4" spans="1:12" x14ac:dyDescent="0.25">
      <c r="A4" s="3"/>
      <c r="B4" s="10" t="s">
        <v>2</v>
      </c>
      <c r="C4" s="11" t="s">
        <v>3</v>
      </c>
      <c r="D4" s="153" t="s">
        <v>4</v>
      </c>
      <c r="E4" s="153"/>
      <c r="F4" s="12"/>
      <c r="G4" s="154" t="s">
        <v>5</v>
      </c>
      <c r="H4" s="155"/>
      <c r="I4" s="13"/>
      <c r="J4" s="3"/>
      <c r="K4" s="3"/>
      <c r="L4" s="6"/>
    </row>
    <row r="5" spans="1:12" x14ac:dyDescent="0.25">
      <c r="A5" s="13"/>
      <c r="B5" s="14"/>
      <c r="C5" s="3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J5" s="3"/>
      <c r="K5" s="3"/>
      <c r="L5" s="6"/>
    </row>
    <row r="6" spans="1:12" x14ac:dyDescent="0.25">
      <c r="A6" s="13"/>
      <c r="B6" s="18"/>
      <c r="C6" s="19"/>
      <c r="D6" s="19"/>
      <c r="E6" s="19"/>
      <c r="F6" s="19"/>
      <c r="G6" s="19"/>
      <c r="H6" s="20"/>
      <c r="I6" s="21"/>
      <c r="J6" s="3"/>
      <c r="K6" s="3"/>
      <c r="L6" s="6"/>
    </row>
    <row r="7" spans="1:12" x14ac:dyDescent="0.25">
      <c r="A7" s="13"/>
      <c r="B7" s="22" t="s">
        <v>8</v>
      </c>
      <c r="C7" s="23" t="s">
        <v>9</v>
      </c>
      <c r="D7" s="24">
        <v>632</v>
      </c>
      <c r="E7" s="24">
        <v>722699</v>
      </c>
      <c r="F7" s="24"/>
      <c r="G7" s="24">
        <v>326</v>
      </c>
      <c r="H7" s="25">
        <v>214147</v>
      </c>
      <c r="I7" s="13"/>
      <c r="J7" s="26"/>
      <c r="K7" s="26"/>
      <c r="L7" s="27"/>
    </row>
    <row r="8" spans="1:12" x14ac:dyDescent="0.25">
      <c r="A8" s="13"/>
      <c r="B8" s="28"/>
      <c r="C8" s="29"/>
      <c r="D8" s="29"/>
      <c r="E8" s="29"/>
      <c r="F8" s="29"/>
      <c r="G8" s="29"/>
      <c r="H8" s="30"/>
      <c r="I8" s="21"/>
      <c r="J8" s="3"/>
      <c r="K8" s="3"/>
      <c r="L8" s="6"/>
    </row>
    <row r="9" spans="1:12" x14ac:dyDescent="0.25">
      <c r="A9" s="13"/>
      <c r="B9" s="22" t="s">
        <v>10</v>
      </c>
      <c r="C9" s="23" t="s">
        <v>11</v>
      </c>
      <c r="D9" s="24">
        <v>159</v>
      </c>
      <c r="E9" s="24">
        <v>126608</v>
      </c>
      <c r="F9" s="31"/>
      <c r="G9" s="24">
        <v>133</v>
      </c>
      <c r="H9" s="25">
        <v>60183</v>
      </c>
      <c r="I9" s="13"/>
      <c r="J9" s="26"/>
      <c r="K9" s="26"/>
      <c r="L9" s="6"/>
    </row>
    <row r="10" spans="1:12" x14ac:dyDescent="0.25">
      <c r="A10" s="13"/>
      <c r="B10" s="32"/>
      <c r="C10" s="33"/>
      <c r="D10" s="34"/>
      <c r="E10" s="34"/>
      <c r="F10" s="34"/>
      <c r="G10" s="34"/>
      <c r="H10" s="35"/>
      <c r="I10" s="13"/>
      <c r="J10" s="26"/>
      <c r="K10" s="26"/>
      <c r="L10" s="6"/>
    </row>
    <row r="11" spans="1:12" x14ac:dyDescent="0.25">
      <c r="A11" s="13"/>
      <c r="B11" s="22" t="s">
        <v>12</v>
      </c>
      <c r="C11" s="36" t="s">
        <v>13</v>
      </c>
      <c r="D11" s="37">
        <f>SUM(D12:D14)</f>
        <v>3611</v>
      </c>
      <c r="E11" s="37">
        <f>SUM(E12:E14)</f>
        <v>3591886</v>
      </c>
      <c r="F11" s="37"/>
      <c r="G11" s="37">
        <f>SUM(G12:G14)</f>
        <v>2795</v>
      </c>
      <c r="H11" s="38">
        <f>SUM(H12:H14)</f>
        <v>1586158</v>
      </c>
      <c r="I11" s="13"/>
      <c r="J11" s="26"/>
      <c r="K11" s="26"/>
      <c r="L11" s="6"/>
    </row>
    <row r="12" spans="1:12" x14ac:dyDescent="0.25">
      <c r="A12" s="13"/>
      <c r="B12" s="22"/>
      <c r="C12" s="23" t="s">
        <v>14</v>
      </c>
      <c r="D12" s="34">
        <v>361</v>
      </c>
      <c r="E12" s="34">
        <v>316806</v>
      </c>
      <c r="F12" s="34"/>
      <c r="G12" s="34">
        <v>334</v>
      </c>
      <c r="H12" s="35">
        <v>157621</v>
      </c>
      <c r="I12" s="13"/>
      <c r="J12" s="26"/>
      <c r="K12" s="26"/>
      <c r="L12" s="6"/>
    </row>
    <row r="13" spans="1:12" x14ac:dyDescent="0.25">
      <c r="A13" s="13"/>
      <c r="B13" s="32"/>
      <c r="C13" s="23" t="s">
        <v>15</v>
      </c>
      <c r="D13" s="39">
        <v>3113</v>
      </c>
      <c r="E13" s="39">
        <v>3177281</v>
      </c>
      <c r="F13" s="39"/>
      <c r="G13" s="39">
        <v>2353</v>
      </c>
      <c r="H13" s="40">
        <v>1381484</v>
      </c>
      <c r="I13" s="13"/>
      <c r="J13" s="26"/>
      <c r="K13" s="26"/>
      <c r="L13" s="27"/>
    </row>
    <row r="14" spans="1:12" x14ac:dyDescent="0.25">
      <c r="A14" s="13"/>
      <c r="B14" s="32"/>
      <c r="C14" s="23" t="s">
        <v>16</v>
      </c>
      <c r="D14" s="34">
        <v>137</v>
      </c>
      <c r="E14" s="34">
        <v>97799</v>
      </c>
      <c r="F14" s="34"/>
      <c r="G14" s="34">
        <v>108</v>
      </c>
      <c r="H14" s="35">
        <v>47053</v>
      </c>
      <c r="I14" s="13"/>
      <c r="J14" s="26"/>
      <c r="K14" s="26"/>
      <c r="L14" s="3"/>
    </row>
    <row r="15" spans="1:12" x14ac:dyDescent="0.25">
      <c r="A15" s="13"/>
      <c r="B15" s="32"/>
      <c r="C15" s="41"/>
      <c r="D15" s="39"/>
      <c r="E15" s="39"/>
      <c r="F15" s="39"/>
      <c r="G15" s="39"/>
      <c r="H15" s="40"/>
      <c r="I15" s="13"/>
      <c r="J15" s="26"/>
      <c r="K15" s="26"/>
      <c r="L15" s="27"/>
    </row>
    <row r="16" spans="1:12" x14ac:dyDescent="0.25">
      <c r="A16" s="13"/>
      <c r="B16" s="42" t="s">
        <v>17</v>
      </c>
      <c r="C16" s="23" t="s">
        <v>18</v>
      </c>
      <c r="D16" s="24">
        <v>968</v>
      </c>
      <c r="E16" s="24">
        <v>1078003</v>
      </c>
      <c r="F16" s="24"/>
      <c r="G16" s="24">
        <v>606</v>
      </c>
      <c r="H16" s="25">
        <v>354073</v>
      </c>
      <c r="I16" s="13"/>
      <c r="J16" s="26"/>
      <c r="K16" s="26"/>
      <c r="L16" s="27"/>
    </row>
    <row r="17" spans="1:12" x14ac:dyDescent="0.25">
      <c r="A17" s="13"/>
      <c r="B17" s="22"/>
      <c r="C17" s="23"/>
      <c r="D17" s="39"/>
      <c r="E17" s="39"/>
      <c r="F17" s="39"/>
      <c r="G17" s="39"/>
      <c r="H17" s="40"/>
      <c r="I17" s="13"/>
      <c r="J17" s="26"/>
      <c r="K17" s="26"/>
      <c r="L17" s="27"/>
    </row>
    <row r="18" spans="1:12" x14ac:dyDescent="0.25">
      <c r="A18" s="13"/>
      <c r="B18" s="22" t="s">
        <v>19</v>
      </c>
      <c r="C18" s="36" t="s">
        <v>13</v>
      </c>
      <c r="D18" s="37">
        <f>SUM(D19:D24)</f>
        <v>634</v>
      </c>
      <c r="E18" s="37">
        <f>SUM(E19:E24)</f>
        <v>718025</v>
      </c>
      <c r="F18" s="37"/>
      <c r="G18" s="37">
        <f>SUM(G19:G24)</f>
        <v>446</v>
      </c>
      <c r="H18" s="38">
        <f>SUM(H19:H24)</f>
        <v>341548</v>
      </c>
      <c r="I18" s="13"/>
      <c r="J18" s="26"/>
      <c r="K18" s="26"/>
      <c r="L18" s="3"/>
    </row>
    <row r="19" spans="1:12" x14ac:dyDescent="0.25">
      <c r="A19" s="13"/>
      <c r="B19" s="32"/>
      <c r="C19" s="23" t="s">
        <v>20</v>
      </c>
      <c r="D19" s="39">
        <v>67</v>
      </c>
      <c r="E19" s="39">
        <v>42208</v>
      </c>
      <c r="F19" s="39"/>
      <c r="G19" s="39">
        <v>47</v>
      </c>
      <c r="H19" s="40">
        <v>20299</v>
      </c>
      <c r="I19" s="13"/>
      <c r="J19" s="26"/>
      <c r="K19" s="26"/>
      <c r="L19" s="3"/>
    </row>
    <row r="20" spans="1:12" x14ac:dyDescent="0.25">
      <c r="A20" s="13"/>
      <c r="B20" s="32"/>
      <c r="C20" s="23" t="s">
        <v>21</v>
      </c>
      <c r="D20" s="39">
        <v>110</v>
      </c>
      <c r="E20" s="39">
        <v>240852</v>
      </c>
      <c r="F20" s="39"/>
      <c r="G20" s="39">
        <v>65</v>
      </c>
      <c r="H20" s="40">
        <v>120686</v>
      </c>
      <c r="I20" s="13"/>
      <c r="J20" s="26"/>
      <c r="K20" s="26"/>
      <c r="L20" s="3"/>
    </row>
    <row r="21" spans="1:12" x14ac:dyDescent="0.25">
      <c r="A21" s="13"/>
      <c r="B21" s="32"/>
      <c r="C21" s="23" t="s">
        <v>22</v>
      </c>
      <c r="D21" s="39">
        <v>214</v>
      </c>
      <c r="E21" s="39">
        <v>169948</v>
      </c>
      <c r="F21" s="39"/>
      <c r="G21" s="39">
        <v>135</v>
      </c>
      <c r="H21" s="40">
        <v>64237</v>
      </c>
      <c r="I21" s="13"/>
      <c r="J21" s="26"/>
      <c r="K21" s="26"/>
      <c r="L21" s="3"/>
    </row>
    <row r="22" spans="1:12" x14ac:dyDescent="0.25">
      <c r="A22" s="13"/>
      <c r="B22" s="32"/>
      <c r="C22" s="23" t="s">
        <v>23</v>
      </c>
      <c r="D22" s="39">
        <v>16</v>
      </c>
      <c r="E22" s="39">
        <v>19481</v>
      </c>
      <c r="F22" s="39"/>
      <c r="G22" s="39">
        <v>28</v>
      </c>
      <c r="H22" s="40">
        <v>15082</v>
      </c>
      <c r="I22" s="13"/>
      <c r="J22" s="26"/>
      <c r="K22" s="26"/>
      <c r="L22" s="3"/>
    </row>
    <row r="23" spans="1:12" x14ac:dyDescent="0.25">
      <c r="A23" s="13"/>
      <c r="B23" s="32"/>
      <c r="C23" s="23" t="s">
        <v>24</v>
      </c>
      <c r="D23" s="39">
        <v>176</v>
      </c>
      <c r="E23" s="39">
        <v>166624</v>
      </c>
      <c r="F23" s="39"/>
      <c r="G23" s="39">
        <v>131</v>
      </c>
      <c r="H23" s="40">
        <v>77655</v>
      </c>
      <c r="I23" s="13"/>
      <c r="J23" s="26"/>
      <c r="K23" s="26"/>
      <c r="L23" s="3"/>
    </row>
    <row r="24" spans="1:12" x14ac:dyDescent="0.25">
      <c r="A24" s="13"/>
      <c r="B24" s="32"/>
      <c r="C24" s="23" t="s">
        <v>25</v>
      </c>
      <c r="D24" s="39">
        <v>51</v>
      </c>
      <c r="E24" s="39">
        <v>78912</v>
      </c>
      <c r="F24" s="39"/>
      <c r="G24" s="39">
        <v>40</v>
      </c>
      <c r="H24" s="40">
        <v>43589</v>
      </c>
      <c r="I24" s="13"/>
      <c r="J24" s="26"/>
      <c r="K24" s="26"/>
      <c r="L24" s="3"/>
    </row>
    <row r="25" spans="1:12" x14ac:dyDescent="0.25">
      <c r="A25" s="13"/>
      <c r="B25" s="32"/>
      <c r="C25" s="41"/>
      <c r="D25" s="34"/>
      <c r="E25" s="34"/>
      <c r="F25" s="34"/>
      <c r="G25" s="34"/>
      <c r="H25" s="35"/>
      <c r="I25" s="13"/>
      <c r="J25" s="26"/>
      <c r="K25" s="26"/>
      <c r="L25" s="3"/>
    </row>
    <row r="26" spans="1:12" x14ac:dyDescent="0.25">
      <c r="A26" s="13"/>
      <c r="B26" s="42" t="s">
        <v>26</v>
      </c>
      <c r="C26" s="36" t="s">
        <v>13</v>
      </c>
      <c r="D26" s="43">
        <f>SUM(D27:D28)</f>
        <v>2752</v>
      </c>
      <c r="E26" s="37">
        <f>SUM(E27:E28)</f>
        <v>2964132</v>
      </c>
      <c r="F26" s="37"/>
      <c r="G26" s="37">
        <f>SUM(G27:G28)</f>
        <v>1896</v>
      </c>
      <c r="H26" s="38">
        <f>SUM(H27:H28)</f>
        <v>1111927</v>
      </c>
      <c r="I26" s="13"/>
      <c r="J26" s="26"/>
      <c r="K26" s="26"/>
      <c r="L26" s="3"/>
    </row>
    <row r="27" spans="1:12" x14ac:dyDescent="0.25">
      <c r="A27" s="13"/>
      <c r="B27" s="32"/>
      <c r="C27" s="23" t="s">
        <v>27</v>
      </c>
      <c r="D27" s="39">
        <v>2099</v>
      </c>
      <c r="E27" s="39">
        <v>2362161</v>
      </c>
      <c r="F27" s="39"/>
      <c r="G27" s="44">
        <v>1517</v>
      </c>
      <c r="H27" s="40">
        <v>966350</v>
      </c>
      <c r="I27" s="13"/>
      <c r="J27" s="26"/>
      <c r="K27" s="26"/>
      <c r="L27" s="3"/>
    </row>
    <row r="28" spans="1:12" x14ac:dyDescent="0.25">
      <c r="A28" s="13"/>
      <c r="B28" s="32"/>
      <c r="C28" s="23" t="s">
        <v>16</v>
      </c>
      <c r="D28" s="39">
        <v>653</v>
      </c>
      <c r="E28" s="39">
        <v>601971</v>
      </c>
      <c r="F28" s="39"/>
      <c r="G28" s="44">
        <v>379</v>
      </c>
      <c r="H28" s="40">
        <v>145577</v>
      </c>
      <c r="I28" s="13"/>
      <c r="J28" s="26"/>
      <c r="K28" s="26"/>
      <c r="L28" s="3"/>
    </row>
    <row r="29" spans="1:12" x14ac:dyDescent="0.25">
      <c r="A29" s="13"/>
      <c r="B29" s="32"/>
      <c r="C29" s="41"/>
      <c r="D29" s="39"/>
      <c r="E29" s="39"/>
      <c r="F29" s="39"/>
      <c r="G29" s="39"/>
      <c r="H29" s="40"/>
      <c r="I29" s="13"/>
      <c r="J29" s="26"/>
      <c r="K29" s="26"/>
      <c r="L29" s="3"/>
    </row>
    <row r="30" spans="1:12" x14ac:dyDescent="0.25">
      <c r="A30" s="13"/>
      <c r="B30" s="22" t="s">
        <v>28</v>
      </c>
      <c r="C30" s="36" t="s">
        <v>13</v>
      </c>
      <c r="D30" s="37">
        <f>SUM(D31:D32)</f>
        <v>430</v>
      </c>
      <c r="E30" s="37">
        <f>SUM(E31:E32)</f>
        <v>512481</v>
      </c>
      <c r="F30" s="37"/>
      <c r="G30" s="37">
        <f>SUM(G31:G32)</f>
        <v>292</v>
      </c>
      <c r="H30" s="38">
        <f>SUM(H31:H32)</f>
        <v>219803</v>
      </c>
      <c r="I30" s="13"/>
      <c r="J30" s="26"/>
      <c r="K30" s="26"/>
      <c r="L30" s="3"/>
    </row>
    <row r="31" spans="1:12" x14ac:dyDescent="0.25">
      <c r="A31" s="13"/>
      <c r="B31" s="32"/>
      <c r="C31" s="45" t="s">
        <v>9</v>
      </c>
      <c r="D31" s="39">
        <v>343</v>
      </c>
      <c r="E31" s="39">
        <v>425295</v>
      </c>
      <c r="F31" s="39"/>
      <c r="G31" s="39">
        <v>262</v>
      </c>
      <c r="H31" s="40">
        <v>204801</v>
      </c>
      <c r="I31" s="13"/>
      <c r="J31" s="26"/>
      <c r="K31" s="26"/>
      <c r="L31" s="3"/>
    </row>
    <row r="32" spans="1:12" x14ac:dyDescent="0.25">
      <c r="A32" s="13"/>
      <c r="B32" s="32"/>
      <c r="C32" s="23" t="s">
        <v>29</v>
      </c>
      <c r="D32" s="39">
        <v>87</v>
      </c>
      <c r="E32" s="39">
        <v>87186</v>
      </c>
      <c r="F32" s="39"/>
      <c r="G32" s="39">
        <v>30</v>
      </c>
      <c r="H32" s="40">
        <v>15002</v>
      </c>
      <c r="I32" s="13"/>
      <c r="J32" s="26"/>
      <c r="K32" s="26"/>
      <c r="L32" s="3"/>
    </row>
    <row r="33" spans="1:12" x14ac:dyDescent="0.25">
      <c r="A33" s="13"/>
      <c r="B33" s="32"/>
      <c r="C33" s="41"/>
      <c r="D33" s="34"/>
      <c r="E33" s="34"/>
      <c r="F33" s="34"/>
      <c r="G33" s="34"/>
      <c r="H33" s="35"/>
      <c r="I33" s="13"/>
      <c r="J33" s="26"/>
      <c r="K33" s="26"/>
      <c r="L33" s="3"/>
    </row>
    <row r="34" spans="1:12" x14ac:dyDescent="0.25">
      <c r="A34" s="13"/>
      <c r="B34" s="22" t="s">
        <v>30</v>
      </c>
      <c r="C34" s="36" t="s">
        <v>13</v>
      </c>
      <c r="D34" s="37">
        <f>SUM(D35:D36)</f>
        <v>272</v>
      </c>
      <c r="E34" s="37">
        <f>SUM(E35:E36)</f>
        <v>371533</v>
      </c>
      <c r="F34" s="37"/>
      <c r="G34" s="37">
        <f>SUM(G35:G36)</f>
        <v>216</v>
      </c>
      <c r="H34" s="38">
        <f>SUM(H35:H36)</f>
        <v>187964</v>
      </c>
      <c r="I34" s="13"/>
      <c r="J34" s="26"/>
      <c r="K34" s="26"/>
      <c r="L34" s="3"/>
    </row>
    <row r="35" spans="1:12" x14ac:dyDescent="0.25">
      <c r="A35" s="13"/>
      <c r="B35" s="32"/>
      <c r="C35" s="23" t="s">
        <v>9</v>
      </c>
      <c r="D35" s="39">
        <v>144</v>
      </c>
      <c r="E35" s="39">
        <v>248471</v>
      </c>
      <c r="F35" s="39"/>
      <c r="G35" s="39">
        <v>115</v>
      </c>
      <c r="H35" s="40">
        <v>117527</v>
      </c>
      <c r="I35" s="13"/>
      <c r="J35" s="26"/>
      <c r="K35" s="26"/>
      <c r="L35" s="3"/>
    </row>
    <row r="36" spans="1:12" x14ac:dyDescent="0.25">
      <c r="A36" s="13"/>
      <c r="B36" s="32"/>
      <c r="C36" s="23" t="s">
        <v>24</v>
      </c>
      <c r="D36" s="39">
        <v>128</v>
      </c>
      <c r="E36" s="39">
        <v>123062</v>
      </c>
      <c r="F36" s="39"/>
      <c r="G36" s="39">
        <v>101</v>
      </c>
      <c r="H36" s="40">
        <v>70437</v>
      </c>
      <c r="I36" s="13"/>
      <c r="J36" s="26"/>
      <c r="K36" s="26"/>
      <c r="L36" s="3"/>
    </row>
    <row r="37" spans="1:12" x14ac:dyDescent="0.25">
      <c r="A37" s="13"/>
      <c r="B37" s="32"/>
      <c r="C37" s="41"/>
      <c r="D37" s="39"/>
      <c r="E37" s="39"/>
      <c r="F37" s="39"/>
      <c r="G37" s="39"/>
      <c r="H37" s="40"/>
      <c r="I37" s="13"/>
      <c r="J37" s="26"/>
      <c r="K37" s="26"/>
      <c r="L37" s="3"/>
    </row>
    <row r="38" spans="1:12" x14ac:dyDescent="0.25">
      <c r="A38" s="13"/>
      <c r="B38" s="22" t="s">
        <v>31</v>
      </c>
      <c r="C38" s="36" t="s">
        <v>13</v>
      </c>
      <c r="D38" s="37">
        <f>SUM(D39:D40)</f>
        <v>657</v>
      </c>
      <c r="E38" s="37">
        <f>SUM(E39:E40)</f>
        <v>474782</v>
      </c>
      <c r="F38" s="3"/>
      <c r="G38" s="37">
        <f>SUM(G39:G40)</f>
        <v>577</v>
      </c>
      <c r="H38" s="38">
        <f>SUM(H39:H40)</f>
        <v>262535</v>
      </c>
      <c r="I38" s="13"/>
      <c r="J38" s="26"/>
      <c r="K38" s="26"/>
      <c r="L38" s="3"/>
    </row>
    <row r="39" spans="1:12" x14ac:dyDescent="0.25">
      <c r="A39" s="13"/>
      <c r="B39" s="32"/>
      <c r="C39" s="23" t="s">
        <v>22</v>
      </c>
      <c r="D39" s="39">
        <v>409</v>
      </c>
      <c r="E39" s="39">
        <v>294482</v>
      </c>
      <c r="F39" s="39"/>
      <c r="G39" s="39">
        <v>371</v>
      </c>
      <c r="H39" s="40">
        <v>166089</v>
      </c>
      <c r="I39" s="13"/>
      <c r="J39" s="26"/>
      <c r="K39" s="26"/>
      <c r="L39" s="3"/>
    </row>
    <row r="40" spans="1:12" x14ac:dyDescent="0.25">
      <c r="A40" s="13"/>
      <c r="B40" s="32"/>
      <c r="C40" s="23" t="s">
        <v>23</v>
      </c>
      <c r="D40" s="39">
        <v>248</v>
      </c>
      <c r="E40" s="39">
        <v>180300</v>
      </c>
      <c r="F40" s="39"/>
      <c r="G40" s="39">
        <v>206</v>
      </c>
      <c r="H40" s="40">
        <v>96446</v>
      </c>
      <c r="I40" s="13"/>
      <c r="J40" s="26"/>
      <c r="K40" s="26"/>
      <c r="L40" s="3"/>
    </row>
    <row r="41" spans="1:12" x14ac:dyDescent="0.25">
      <c r="A41" s="13"/>
      <c r="B41" s="32"/>
      <c r="C41" s="23"/>
      <c r="D41" s="39"/>
      <c r="E41" s="39"/>
      <c r="F41" s="39"/>
      <c r="G41" s="39"/>
      <c r="H41" s="40"/>
      <c r="I41" s="13"/>
      <c r="J41" s="26"/>
      <c r="K41" s="26"/>
      <c r="L41" s="3"/>
    </row>
    <row r="42" spans="1:12" x14ac:dyDescent="0.25">
      <c r="A42" s="13"/>
      <c r="B42" s="22" t="s">
        <v>32</v>
      </c>
      <c r="C42" s="23" t="s">
        <v>33</v>
      </c>
      <c r="D42" s="24">
        <v>12</v>
      </c>
      <c r="E42" s="24">
        <v>26653</v>
      </c>
      <c r="F42" s="24"/>
      <c r="G42" s="24">
        <v>12</v>
      </c>
      <c r="H42" s="25">
        <v>19955</v>
      </c>
      <c r="I42" s="13"/>
      <c r="J42" s="26"/>
      <c r="K42" s="26"/>
      <c r="L42" s="3"/>
    </row>
    <row r="43" spans="1:12" x14ac:dyDescent="0.25">
      <c r="A43" s="13"/>
      <c r="B43" s="7"/>
      <c r="C43" s="8"/>
      <c r="D43" s="46"/>
      <c r="E43" s="46"/>
      <c r="F43" s="46"/>
      <c r="G43" s="46"/>
      <c r="H43" s="47"/>
      <c r="I43" s="21"/>
      <c r="J43" s="3"/>
      <c r="K43" s="48"/>
      <c r="L43" s="3"/>
    </row>
    <row r="44" spans="1:12" x14ac:dyDescent="0.25">
      <c r="A44" s="13"/>
      <c r="B44" s="22" t="s">
        <v>34</v>
      </c>
      <c r="C44" s="3"/>
      <c r="D44" s="37">
        <f>D38+D42+D34+D30+D18+D16+D7+D11+D9+D26</f>
        <v>10127</v>
      </c>
      <c r="E44" s="37">
        <f>E38+E42+E34+E30+E18+E16+E7+E11+E9+E26</f>
        <v>10586802</v>
      </c>
      <c r="F44" s="37"/>
      <c r="G44" s="37">
        <f>G38+G42+G34+G30+G18+G16+G7+G11+G9+G26</f>
        <v>7299</v>
      </c>
      <c r="H44" s="38">
        <f>H38+H42+H34+H30+H18+H16+H7+H11+H9+H26</f>
        <v>4358293</v>
      </c>
      <c r="I44" s="13"/>
      <c r="J44" s="3"/>
      <c r="K44" s="3"/>
      <c r="L44" s="3"/>
    </row>
    <row r="45" spans="1:12" x14ac:dyDescent="0.25">
      <c r="A45" s="13"/>
      <c r="B45" s="49" t="s">
        <v>35</v>
      </c>
      <c r="C45" s="3"/>
      <c r="D45" s="37"/>
      <c r="E45" s="37">
        <f>E44*K45</f>
        <v>197170400.20433998</v>
      </c>
      <c r="F45" s="37"/>
      <c r="G45" s="37"/>
      <c r="H45" s="38">
        <f>H44*K45</f>
        <v>81169589.741809994</v>
      </c>
      <c r="I45" s="13"/>
      <c r="J45" s="50" t="s">
        <v>59</v>
      </c>
      <c r="K45" s="51">
        <v>18.624169999999999</v>
      </c>
      <c r="L45" s="3"/>
    </row>
    <row r="46" spans="1:12" x14ac:dyDescent="0.25">
      <c r="A46" s="3"/>
      <c r="B46" s="18"/>
      <c r="C46" s="19"/>
      <c r="D46" s="52"/>
      <c r="E46" s="52"/>
      <c r="F46" s="52"/>
      <c r="G46" s="52"/>
      <c r="H46" s="53"/>
      <c r="I46" s="13"/>
      <c r="J46" s="3"/>
      <c r="K46" s="3"/>
      <c r="L46" s="3"/>
    </row>
    <row r="47" spans="1:12" x14ac:dyDescent="0.25">
      <c r="A47" s="3"/>
      <c r="B47" s="54"/>
      <c r="C47" s="55"/>
      <c r="D47" s="55"/>
      <c r="E47" s="55"/>
      <c r="F47" s="55"/>
      <c r="G47" s="55"/>
      <c r="H47" s="55"/>
      <c r="I47" s="3"/>
      <c r="J47" s="3"/>
      <c r="K47" s="3"/>
      <c r="L47" s="3"/>
    </row>
    <row r="48" spans="1:12" x14ac:dyDescent="0.25">
      <c r="A48" s="3"/>
      <c r="B48" s="2" t="s">
        <v>37</v>
      </c>
      <c r="C48" s="3"/>
      <c r="D48" s="3"/>
      <c r="E48" s="3"/>
      <c r="F48" s="3"/>
      <c r="G48" s="3"/>
      <c r="H48" s="3"/>
    </row>
    <row r="49" spans="1:8" x14ac:dyDescent="0.25">
      <c r="A49" s="3"/>
      <c r="B49" s="56" t="str">
        <f>'[2]A RESERVAS 528'!$B$2</f>
        <v xml:space="preserve">     (al 30 de junio de 2007, montos expresados en U.F.)</v>
      </c>
      <c r="C49" s="3"/>
      <c r="D49" s="3"/>
      <c r="E49" s="3"/>
      <c r="F49" s="3"/>
      <c r="G49" s="3"/>
      <c r="H49" s="3"/>
    </row>
    <row r="50" spans="1:8" x14ac:dyDescent="0.25">
      <c r="A50" s="13"/>
      <c r="B50" s="7"/>
      <c r="C50" s="8"/>
      <c r="D50" s="8"/>
      <c r="E50" s="9"/>
      <c r="F50" s="21"/>
      <c r="G50" s="3"/>
      <c r="H50" s="3"/>
    </row>
    <row r="51" spans="1:8" x14ac:dyDescent="0.25">
      <c r="A51" s="21"/>
      <c r="B51" s="14"/>
      <c r="C51" s="3"/>
      <c r="D51" s="57" t="s">
        <v>38</v>
      </c>
      <c r="E51" s="58"/>
      <c r="F51" s="13"/>
      <c r="G51" s="3"/>
      <c r="H51" s="3"/>
    </row>
    <row r="52" spans="1:8" x14ac:dyDescent="0.25">
      <c r="A52" s="13"/>
      <c r="B52" s="10" t="s">
        <v>2</v>
      </c>
      <c r="C52" s="11" t="s">
        <v>3</v>
      </c>
      <c r="D52" s="156" t="s">
        <v>39</v>
      </c>
      <c r="E52" s="157"/>
      <c r="F52" s="13"/>
      <c r="G52" s="3"/>
      <c r="H52" s="3"/>
    </row>
    <row r="53" spans="1:8" x14ac:dyDescent="0.25">
      <c r="A53" s="13"/>
      <c r="B53" s="59"/>
      <c r="C53" s="60"/>
      <c r="D53" s="15" t="s">
        <v>40</v>
      </c>
      <c r="E53" s="17" t="s">
        <v>41</v>
      </c>
      <c r="F53" s="13"/>
      <c r="G53" s="3"/>
      <c r="H53" s="3"/>
    </row>
    <row r="54" spans="1:8" x14ac:dyDescent="0.25">
      <c r="A54" s="13"/>
      <c r="B54" s="18"/>
      <c r="C54" s="19"/>
      <c r="D54" s="19"/>
      <c r="E54" s="20"/>
      <c r="F54" s="21"/>
      <c r="G54" s="3"/>
      <c r="H54" s="3"/>
    </row>
    <row r="55" spans="1:8" x14ac:dyDescent="0.25">
      <c r="A55" s="13"/>
      <c r="B55" s="22" t="s">
        <v>10</v>
      </c>
      <c r="C55" s="23" t="s">
        <v>11</v>
      </c>
      <c r="D55" s="34">
        <v>1</v>
      </c>
      <c r="E55" s="35">
        <v>386</v>
      </c>
      <c r="F55" s="13"/>
      <c r="G55" s="3"/>
      <c r="H55" s="3"/>
    </row>
    <row r="56" spans="1:8" x14ac:dyDescent="0.25">
      <c r="A56" s="13"/>
      <c r="B56" s="32"/>
      <c r="C56" s="3"/>
      <c r="D56" s="39"/>
      <c r="E56" s="40"/>
      <c r="F56" s="13"/>
      <c r="G56" s="3"/>
      <c r="H56" s="3"/>
    </row>
    <row r="57" spans="1:8" x14ac:dyDescent="0.25">
      <c r="A57" s="13"/>
      <c r="B57" s="42" t="s">
        <v>26</v>
      </c>
      <c r="C57" s="23" t="s">
        <v>27</v>
      </c>
      <c r="D57" s="39">
        <v>17</v>
      </c>
      <c r="E57" s="40">
        <v>1844</v>
      </c>
      <c r="F57" s="13"/>
      <c r="G57" s="3"/>
      <c r="H57" s="3"/>
    </row>
    <row r="58" spans="1:8" x14ac:dyDescent="0.25">
      <c r="A58" s="13"/>
      <c r="B58" s="22"/>
      <c r="C58" s="23"/>
      <c r="D58" s="61"/>
      <c r="E58" s="62"/>
      <c r="F58" s="13"/>
      <c r="G58" s="3"/>
      <c r="H58" s="3"/>
    </row>
    <row r="59" spans="1:8" x14ac:dyDescent="0.25">
      <c r="A59" s="13"/>
      <c r="B59" s="63" t="s">
        <v>32</v>
      </c>
      <c r="C59" s="64" t="s">
        <v>20</v>
      </c>
      <c r="D59" s="65">
        <v>3</v>
      </c>
      <c r="E59" s="66">
        <v>803</v>
      </c>
      <c r="F59" s="13"/>
      <c r="G59" s="3"/>
      <c r="H59" s="3"/>
    </row>
    <row r="60" spans="1:8" x14ac:dyDescent="0.25">
      <c r="A60" s="13"/>
      <c r="B60" s="28"/>
      <c r="C60" s="29"/>
      <c r="D60" s="67"/>
      <c r="E60" s="68"/>
      <c r="F60" s="21"/>
      <c r="G60" s="3"/>
      <c r="H60" s="3"/>
    </row>
    <row r="61" spans="1:8" x14ac:dyDescent="0.25">
      <c r="A61" s="13"/>
      <c r="B61" s="22" t="s">
        <v>34</v>
      </c>
      <c r="C61" s="3"/>
      <c r="D61" s="37">
        <f>SUM(D55:D59)</f>
        <v>21</v>
      </c>
      <c r="E61" s="38">
        <f>SUM(E55:E59)</f>
        <v>3033</v>
      </c>
      <c r="F61" s="13"/>
      <c r="G61" s="3"/>
      <c r="H61" s="3"/>
    </row>
    <row r="62" spans="1:8" x14ac:dyDescent="0.25">
      <c r="A62" s="13"/>
      <c r="B62" s="49" t="s">
        <v>35</v>
      </c>
      <c r="C62" s="3"/>
      <c r="D62" s="37"/>
      <c r="E62" s="38">
        <f>E61*H62</f>
        <v>56487.107609999999</v>
      </c>
      <c r="F62" s="13"/>
      <c r="G62" s="50" t="s">
        <v>59</v>
      </c>
      <c r="H62" s="51">
        <v>18.624169999999999</v>
      </c>
    </row>
    <row r="63" spans="1:8" x14ac:dyDescent="0.25">
      <c r="A63" s="13"/>
      <c r="B63" s="18"/>
      <c r="C63" s="19"/>
      <c r="D63" s="69"/>
      <c r="E63" s="70"/>
      <c r="F63" s="21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6" spans="1:15" x14ac:dyDescent="0.25">
      <c r="A66" s="71" t="s">
        <v>42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</row>
    <row r="67" spans="1:15" x14ac:dyDescent="0.25">
      <c r="A67" s="73" t="str">
        <f>'[2]A RESERVAS 528'!$B$2</f>
        <v xml:space="preserve">     (al 30 de junio de 2007, montos expresados en U.F.)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1:15" x14ac:dyDescent="0.25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6"/>
      <c r="M68" s="77"/>
      <c r="N68" s="72"/>
      <c r="O68" s="72"/>
    </row>
    <row r="69" spans="1:15" x14ac:dyDescent="0.25">
      <c r="A69" s="78"/>
      <c r="B69" s="72"/>
      <c r="C69" s="79"/>
      <c r="D69" s="80"/>
      <c r="E69" s="80" t="s">
        <v>43</v>
      </c>
      <c r="F69" s="80"/>
      <c r="G69" s="79"/>
      <c r="H69" s="79"/>
      <c r="I69" s="72"/>
      <c r="J69" s="81" t="s">
        <v>44</v>
      </c>
      <c r="K69" s="81"/>
      <c r="L69" s="82"/>
      <c r="M69" s="83"/>
      <c r="N69" s="72"/>
      <c r="O69" s="72"/>
    </row>
    <row r="70" spans="1:15" x14ac:dyDescent="0.25">
      <c r="A70" s="84" t="s">
        <v>2</v>
      </c>
      <c r="B70" s="85" t="s">
        <v>3</v>
      </c>
      <c r="C70" s="86"/>
      <c r="D70" s="87" t="s">
        <v>45</v>
      </c>
      <c r="E70" s="86"/>
      <c r="F70" s="88"/>
      <c r="G70" s="89" t="s">
        <v>46</v>
      </c>
      <c r="H70" s="86"/>
      <c r="I70" s="72"/>
      <c r="J70" s="72"/>
      <c r="K70" s="72"/>
      <c r="L70" s="90"/>
      <c r="M70" s="83"/>
      <c r="N70" s="72"/>
      <c r="O70" s="72"/>
    </row>
    <row r="71" spans="1:15" x14ac:dyDescent="0.25">
      <c r="A71" s="78"/>
      <c r="B71" s="72"/>
      <c r="C71" s="71" t="s">
        <v>47</v>
      </c>
      <c r="D71" s="91"/>
      <c r="E71" s="92" t="s">
        <v>48</v>
      </c>
      <c r="F71" s="93"/>
      <c r="G71" s="71" t="s">
        <v>49</v>
      </c>
      <c r="H71" s="94"/>
      <c r="I71" s="94"/>
      <c r="J71" s="71" t="s">
        <v>47</v>
      </c>
      <c r="K71" s="91"/>
      <c r="L71" s="95" t="s">
        <v>48</v>
      </c>
      <c r="M71" s="83"/>
      <c r="N71" s="72"/>
      <c r="O71" s="72"/>
    </row>
    <row r="72" spans="1:15" x14ac:dyDescent="0.25">
      <c r="A72" s="78"/>
      <c r="B72" s="72"/>
      <c r="C72" s="96" t="s">
        <v>6</v>
      </c>
      <c r="D72" s="92" t="s">
        <v>7</v>
      </c>
      <c r="E72" s="96" t="s">
        <v>7</v>
      </c>
      <c r="F72" s="96"/>
      <c r="G72" s="92" t="s">
        <v>6</v>
      </c>
      <c r="H72" s="92" t="s">
        <v>50</v>
      </c>
      <c r="I72" s="92"/>
      <c r="J72" s="96" t="s">
        <v>6</v>
      </c>
      <c r="K72" s="96" t="s">
        <v>51</v>
      </c>
      <c r="L72" s="97" t="s">
        <v>7</v>
      </c>
      <c r="M72" s="83"/>
      <c r="N72" s="72"/>
      <c r="O72" s="72"/>
    </row>
    <row r="73" spans="1:15" x14ac:dyDescent="0.25">
      <c r="A73" s="98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100"/>
      <c r="M73" s="77"/>
      <c r="N73" s="72"/>
      <c r="O73" s="72"/>
    </row>
    <row r="74" spans="1:15" x14ac:dyDescent="0.25">
      <c r="A74" s="101" t="s">
        <v>52</v>
      </c>
      <c r="B74" s="102" t="s">
        <v>15</v>
      </c>
      <c r="C74" s="103">
        <v>7307</v>
      </c>
      <c r="D74" s="103">
        <v>5900094</v>
      </c>
      <c r="E74" s="103">
        <v>221484</v>
      </c>
      <c r="F74" s="104"/>
      <c r="G74" s="104">
        <v>231</v>
      </c>
      <c r="H74" s="104">
        <v>20073</v>
      </c>
      <c r="I74" s="104"/>
      <c r="J74" s="104">
        <v>1757</v>
      </c>
      <c r="K74" s="104">
        <v>323879</v>
      </c>
      <c r="L74" s="105">
        <v>83213</v>
      </c>
      <c r="M74" s="72"/>
      <c r="N74" s="72"/>
      <c r="O74" s="72"/>
    </row>
    <row r="75" spans="1:15" x14ac:dyDescent="0.25">
      <c r="A75" s="106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8"/>
      <c r="M75" s="77"/>
      <c r="N75" s="72"/>
      <c r="O75" s="72"/>
    </row>
    <row r="76" spans="1:15" x14ac:dyDescent="0.25">
      <c r="A76" s="101" t="s">
        <v>8</v>
      </c>
      <c r="B76" s="109" t="s">
        <v>13</v>
      </c>
      <c r="C76" s="104">
        <f>SUM(C77:C78)</f>
        <v>2210</v>
      </c>
      <c r="D76" s="104">
        <f>SUM(D77:D78)</f>
        <v>2503032</v>
      </c>
      <c r="E76" s="104">
        <f>SUM(E77:E78)</f>
        <v>0</v>
      </c>
      <c r="F76" s="104"/>
      <c r="G76" s="104">
        <f>SUM(G77:G78)</f>
        <v>36</v>
      </c>
      <c r="H76" s="104">
        <f>SUM(H77:H78)</f>
        <v>20041</v>
      </c>
      <c r="I76" s="104"/>
      <c r="J76" s="104">
        <f>SUM(J77:J78)</f>
        <v>36</v>
      </c>
      <c r="K76" s="104">
        <f>SUM(K77:K78)</f>
        <v>1640</v>
      </c>
      <c r="L76" s="105">
        <f>SUM(L77:L78)</f>
        <v>0</v>
      </c>
      <c r="M76" s="72"/>
      <c r="N76" s="72"/>
      <c r="O76" s="72"/>
    </row>
    <row r="77" spans="1:15" x14ac:dyDescent="0.25">
      <c r="A77" s="110"/>
      <c r="B77" s="102" t="s">
        <v>9</v>
      </c>
      <c r="C77" s="111">
        <v>2210</v>
      </c>
      <c r="D77" s="111">
        <v>2503032</v>
      </c>
      <c r="E77" s="111">
        <v>0</v>
      </c>
      <c r="F77" s="111"/>
      <c r="G77" s="111">
        <v>35</v>
      </c>
      <c r="H77" s="111">
        <v>19758</v>
      </c>
      <c r="I77" s="111"/>
      <c r="J77" s="111">
        <v>36</v>
      </c>
      <c r="K77" s="111">
        <v>1640</v>
      </c>
      <c r="L77" s="112">
        <v>0</v>
      </c>
      <c r="M77" s="72"/>
      <c r="N77" s="72"/>
      <c r="O77" s="72"/>
    </row>
    <row r="78" spans="1:15" x14ac:dyDescent="0.25">
      <c r="A78" s="110"/>
      <c r="B78" s="113" t="s">
        <v>29</v>
      </c>
      <c r="C78" s="114">
        <v>0</v>
      </c>
      <c r="D78" s="114">
        <v>0</v>
      </c>
      <c r="E78" s="114">
        <v>0</v>
      </c>
      <c r="F78" s="114"/>
      <c r="G78" s="114">
        <v>1</v>
      </c>
      <c r="H78" s="114">
        <v>283</v>
      </c>
      <c r="I78" s="114"/>
      <c r="J78" s="114">
        <v>0</v>
      </c>
      <c r="K78" s="114">
        <v>0</v>
      </c>
      <c r="L78" s="115">
        <v>0</v>
      </c>
      <c r="M78" s="72"/>
      <c r="N78" s="72"/>
      <c r="O78" s="72"/>
    </row>
    <row r="79" spans="1:15" x14ac:dyDescent="0.25">
      <c r="A79" s="110"/>
      <c r="B79" s="116"/>
      <c r="C79" s="111"/>
      <c r="D79" s="111"/>
      <c r="E79" s="111"/>
      <c r="F79" s="111"/>
      <c r="G79" s="111"/>
      <c r="H79" s="111"/>
      <c r="I79" s="111"/>
      <c r="J79" s="111"/>
      <c r="K79" s="111"/>
      <c r="L79" s="112"/>
      <c r="M79" s="72"/>
      <c r="N79" s="72"/>
      <c r="O79" s="72"/>
    </row>
    <row r="80" spans="1:15" x14ac:dyDescent="0.25">
      <c r="A80" s="101" t="s">
        <v>12</v>
      </c>
      <c r="B80" s="109" t="s">
        <v>53</v>
      </c>
      <c r="C80" s="104">
        <f>SUM(C81:C83)</f>
        <v>117</v>
      </c>
      <c r="D80" s="104">
        <f>SUM(D81:D83)</f>
        <v>9874</v>
      </c>
      <c r="E80" s="104">
        <f>SUM(E81:E83)</f>
        <v>0</v>
      </c>
      <c r="F80" s="104"/>
      <c r="G80" s="104">
        <f>SUM(G81:G83)</f>
        <v>3</v>
      </c>
      <c r="H80" s="104">
        <f>SUM(H81:H83)</f>
        <v>113</v>
      </c>
      <c r="I80" s="104"/>
      <c r="J80" s="104">
        <f>SUM(J81:J83)</f>
        <v>6</v>
      </c>
      <c r="K80" s="104">
        <f>SUM(K81:K83)</f>
        <v>2191</v>
      </c>
      <c r="L80" s="105">
        <f>SUM(L81:L83)</f>
        <v>0</v>
      </c>
      <c r="M80" s="72"/>
      <c r="N80" s="72"/>
      <c r="O80" s="72"/>
    </row>
    <row r="81" spans="1:15" x14ac:dyDescent="0.25">
      <c r="A81" s="110"/>
      <c r="B81" s="102" t="s">
        <v>54</v>
      </c>
      <c r="C81" s="111">
        <v>4</v>
      </c>
      <c r="D81" s="111">
        <v>0</v>
      </c>
      <c r="E81" s="111">
        <v>0</v>
      </c>
      <c r="F81" s="111"/>
      <c r="G81" s="111">
        <v>0</v>
      </c>
      <c r="H81" s="111">
        <v>0</v>
      </c>
      <c r="I81" s="111"/>
      <c r="J81" s="111">
        <v>1</v>
      </c>
      <c r="K81" s="111">
        <v>712</v>
      </c>
      <c r="L81" s="112">
        <v>0</v>
      </c>
      <c r="M81" s="72"/>
      <c r="N81" s="72"/>
      <c r="O81" s="72"/>
    </row>
    <row r="82" spans="1:15" x14ac:dyDescent="0.25">
      <c r="A82" s="110"/>
      <c r="B82" s="102" t="s">
        <v>21</v>
      </c>
      <c r="C82" s="111">
        <v>44</v>
      </c>
      <c r="D82" s="111">
        <v>1454</v>
      </c>
      <c r="E82" s="111">
        <v>0</v>
      </c>
      <c r="F82" s="111"/>
      <c r="G82" s="111">
        <v>0</v>
      </c>
      <c r="H82" s="111">
        <v>0</v>
      </c>
      <c r="I82" s="111"/>
      <c r="J82" s="111">
        <v>1</v>
      </c>
      <c r="K82" s="111">
        <v>676</v>
      </c>
      <c r="L82" s="112">
        <v>0</v>
      </c>
      <c r="M82" s="72"/>
      <c r="N82" s="72"/>
      <c r="O82" s="72"/>
    </row>
    <row r="83" spans="1:15" x14ac:dyDescent="0.25">
      <c r="A83" s="110"/>
      <c r="B83" s="102" t="s">
        <v>27</v>
      </c>
      <c r="C83" s="111">
        <v>69</v>
      </c>
      <c r="D83" s="111">
        <v>8420</v>
      </c>
      <c r="E83" s="111">
        <v>0</v>
      </c>
      <c r="F83" s="111"/>
      <c r="G83" s="111">
        <v>3</v>
      </c>
      <c r="H83" s="111">
        <v>113</v>
      </c>
      <c r="I83" s="111"/>
      <c r="J83" s="111">
        <v>4</v>
      </c>
      <c r="K83" s="111">
        <v>803</v>
      </c>
      <c r="L83" s="112">
        <v>0</v>
      </c>
      <c r="M83" s="72"/>
      <c r="N83" s="72"/>
      <c r="O83" s="72"/>
    </row>
    <row r="84" spans="1:15" x14ac:dyDescent="0.25">
      <c r="A84" s="110"/>
      <c r="B84" s="102"/>
      <c r="C84" s="111"/>
      <c r="D84" s="111"/>
      <c r="E84" s="111"/>
      <c r="F84" s="111"/>
      <c r="G84" s="111"/>
      <c r="H84" s="111"/>
      <c r="I84" s="111"/>
      <c r="J84" s="111"/>
      <c r="K84" s="111"/>
      <c r="L84" s="112"/>
      <c r="M84" s="72"/>
      <c r="N84" s="72"/>
      <c r="O84" s="72"/>
    </row>
    <row r="85" spans="1:15" x14ac:dyDescent="0.25">
      <c r="A85" s="101" t="s">
        <v>19</v>
      </c>
      <c r="B85" s="102" t="s">
        <v>23</v>
      </c>
      <c r="C85" s="117">
        <v>609</v>
      </c>
      <c r="D85" s="103">
        <v>411804</v>
      </c>
      <c r="E85" s="103">
        <v>22489</v>
      </c>
      <c r="F85" s="103"/>
      <c r="G85" s="103">
        <v>9</v>
      </c>
      <c r="H85" s="103">
        <v>501</v>
      </c>
      <c r="I85" s="103"/>
      <c r="J85" s="118">
        <f>51+1</f>
        <v>52</v>
      </c>
      <c r="K85" s="103">
        <f>6396+874</f>
        <v>7270</v>
      </c>
      <c r="L85" s="119">
        <v>7112</v>
      </c>
      <c r="M85" s="72"/>
      <c r="N85" s="72"/>
      <c r="O85" s="72"/>
    </row>
    <row r="86" spans="1:15" x14ac:dyDescent="0.25">
      <c r="A86" s="101"/>
      <c r="B86" s="102"/>
      <c r="C86" s="117"/>
      <c r="D86" s="103"/>
      <c r="E86" s="103"/>
      <c r="F86" s="103"/>
      <c r="G86" s="103"/>
      <c r="H86" s="103"/>
      <c r="I86" s="103"/>
      <c r="J86" s="118"/>
      <c r="K86" s="103"/>
      <c r="L86" s="119"/>
      <c r="M86" s="72"/>
      <c r="N86" s="72"/>
      <c r="O86" s="72"/>
    </row>
    <row r="87" spans="1:15" x14ac:dyDescent="0.25">
      <c r="A87" s="101" t="s">
        <v>26</v>
      </c>
      <c r="B87" s="109" t="s">
        <v>13</v>
      </c>
      <c r="C87" s="104">
        <f>SUM(C88:C93)</f>
        <v>5759</v>
      </c>
      <c r="D87" s="104">
        <f>SUM(D88:D93)</f>
        <v>5507894</v>
      </c>
      <c r="E87" s="104">
        <f>SUM(E88:E93)</f>
        <v>217031</v>
      </c>
      <c r="F87" s="104"/>
      <c r="G87" s="104">
        <f>SUM(G88:G93)</f>
        <v>83</v>
      </c>
      <c r="H87" s="104">
        <f>SUM(H88:H93)</f>
        <v>13209</v>
      </c>
      <c r="I87" s="104"/>
      <c r="J87" s="104">
        <f>SUM(J88:J93)</f>
        <v>730</v>
      </c>
      <c r="K87" s="104">
        <f>SUM(K88:K93)</f>
        <v>147499</v>
      </c>
      <c r="L87" s="105">
        <f>SUM(L88:L93)</f>
        <v>141664</v>
      </c>
      <c r="M87" s="72"/>
      <c r="N87" s="72"/>
      <c r="O87" s="72"/>
    </row>
    <row r="88" spans="1:15" x14ac:dyDescent="0.25">
      <c r="A88" s="110"/>
      <c r="B88" s="116" t="s">
        <v>54</v>
      </c>
      <c r="C88" s="111">
        <v>981</v>
      </c>
      <c r="D88" s="111">
        <v>1023004</v>
      </c>
      <c r="E88" s="111">
        <v>48249</v>
      </c>
      <c r="F88" s="111"/>
      <c r="G88" s="111">
        <v>1</v>
      </c>
      <c r="H88" s="111">
        <v>195</v>
      </c>
      <c r="I88" s="111"/>
      <c r="J88" s="111">
        <v>37</v>
      </c>
      <c r="K88" s="111">
        <v>17983</v>
      </c>
      <c r="L88" s="112">
        <v>29268</v>
      </c>
      <c r="M88" s="72"/>
      <c r="N88" s="72"/>
      <c r="O88" s="72"/>
    </row>
    <row r="89" spans="1:15" x14ac:dyDescent="0.25">
      <c r="A89" s="110"/>
      <c r="B89" s="102" t="s">
        <v>9</v>
      </c>
      <c r="C89" s="111">
        <v>1963</v>
      </c>
      <c r="D89" s="111">
        <v>1815495</v>
      </c>
      <c r="E89" s="111">
        <v>108167</v>
      </c>
      <c r="F89" s="111"/>
      <c r="G89" s="111">
        <v>14</v>
      </c>
      <c r="H89" s="111">
        <v>1607</v>
      </c>
      <c r="I89" s="111"/>
      <c r="J89" s="111">
        <v>99</v>
      </c>
      <c r="K89" s="111">
        <v>30482</v>
      </c>
      <c r="L89" s="112">
        <v>61906</v>
      </c>
      <c r="M89" s="72"/>
      <c r="N89" s="72"/>
      <c r="O89" s="72"/>
    </row>
    <row r="90" spans="1:15" x14ac:dyDescent="0.25">
      <c r="A90" s="110"/>
      <c r="B90" s="102" t="s">
        <v>29</v>
      </c>
      <c r="C90" s="111">
        <v>26</v>
      </c>
      <c r="D90" s="111">
        <v>31717</v>
      </c>
      <c r="E90" s="111">
        <v>0</v>
      </c>
      <c r="F90" s="111"/>
      <c r="G90" s="111">
        <v>0</v>
      </c>
      <c r="H90" s="111">
        <v>0</v>
      </c>
      <c r="I90" s="111"/>
      <c r="J90" s="111">
        <v>0</v>
      </c>
      <c r="K90" s="111">
        <v>0</v>
      </c>
      <c r="L90" s="112">
        <v>0</v>
      </c>
      <c r="M90" s="72"/>
      <c r="N90" s="72"/>
      <c r="O90" s="72"/>
    </row>
    <row r="91" spans="1:15" x14ac:dyDescent="0.25">
      <c r="A91" s="110"/>
      <c r="B91" s="102" t="s">
        <v>23</v>
      </c>
      <c r="C91" s="111">
        <v>308</v>
      </c>
      <c r="D91" s="111">
        <v>318177</v>
      </c>
      <c r="E91" s="111">
        <v>0</v>
      </c>
      <c r="F91" s="111"/>
      <c r="G91" s="111">
        <v>5</v>
      </c>
      <c r="H91" s="111">
        <v>0</v>
      </c>
      <c r="I91" s="111"/>
      <c r="J91" s="111">
        <v>0</v>
      </c>
      <c r="K91" s="111">
        <v>0</v>
      </c>
      <c r="L91" s="112">
        <v>0</v>
      </c>
      <c r="M91" s="72"/>
      <c r="N91" s="72"/>
      <c r="O91" s="72"/>
    </row>
    <row r="92" spans="1:15" x14ac:dyDescent="0.25">
      <c r="A92" s="110"/>
      <c r="B92" s="116" t="s">
        <v>15</v>
      </c>
      <c r="C92" s="111">
        <v>218</v>
      </c>
      <c r="D92" s="114">
        <v>155395</v>
      </c>
      <c r="E92" s="114">
        <v>0</v>
      </c>
      <c r="F92" s="114"/>
      <c r="G92" s="114">
        <v>30</v>
      </c>
      <c r="H92" s="114">
        <v>7435</v>
      </c>
      <c r="I92" s="114"/>
      <c r="J92" s="114">
        <v>47</v>
      </c>
      <c r="K92" s="114">
        <v>4939</v>
      </c>
      <c r="L92" s="112">
        <v>0</v>
      </c>
      <c r="M92" s="72"/>
      <c r="N92" s="72"/>
      <c r="O92" s="72"/>
    </row>
    <row r="93" spans="1:15" x14ac:dyDescent="0.25">
      <c r="A93" s="110"/>
      <c r="B93" s="102" t="s">
        <v>27</v>
      </c>
      <c r="C93" s="111">
        <v>2263</v>
      </c>
      <c r="D93" s="114">
        <v>2164106</v>
      </c>
      <c r="E93" s="114">
        <v>60615</v>
      </c>
      <c r="F93" s="114"/>
      <c r="G93" s="114">
        <v>33</v>
      </c>
      <c r="H93" s="114">
        <v>3972</v>
      </c>
      <c r="I93" s="114"/>
      <c r="J93" s="114">
        <v>547</v>
      </c>
      <c r="K93" s="114">
        <v>94095</v>
      </c>
      <c r="L93" s="112">
        <v>50490</v>
      </c>
      <c r="M93" s="72"/>
      <c r="N93" s="72"/>
      <c r="O93" s="72"/>
    </row>
    <row r="94" spans="1:15" x14ac:dyDescent="0.25">
      <c r="A94" s="120"/>
      <c r="B94" s="102"/>
      <c r="C94" s="103"/>
      <c r="D94" s="103"/>
      <c r="E94" s="103"/>
      <c r="F94" s="103"/>
      <c r="G94" s="103"/>
      <c r="H94" s="103"/>
      <c r="I94" s="103"/>
      <c r="J94" s="103"/>
      <c r="K94" s="103"/>
      <c r="L94" s="119"/>
      <c r="M94" s="72"/>
      <c r="N94" s="72"/>
      <c r="O94" s="72"/>
    </row>
    <row r="95" spans="1:15" x14ac:dyDescent="0.25">
      <c r="A95" s="101" t="s">
        <v>55</v>
      </c>
      <c r="B95" s="102" t="s">
        <v>18</v>
      </c>
      <c r="C95" s="117">
        <f>1+1</f>
        <v>2</v>
      </c>
      <c r="D95" s="103">
        <f>276+1321</f>
        <v>1597</v>
      </c>
      <c r="E95" s="103">
        <v>0</v>
      </c>
      <c r="F95" s="103"/>
      <c r="G95" s="103">
        <f>6+5</f>
        <v>11</v>
      </c>
      <c r="H95" s="103">
        <f>41+0</f>
        <v>41</v>
      </c>
      <c r="I95" s="103"/>
      <c r="J95" s="118">
        <v>1</v>
      </c>
      <c r="K95" s="103">
        <v>230</v>
      </c>
      <c r="L95" s="119">
        <v>0</v>
      </c>
      <c r="M95" s="72"/>
      <c r="N95" s="72"/>
      <c r="O95" s="72"/>
    </row>
    <row r="96" spans="1:15" x14ac:dyDescent="0.25">
      <c r="A96" s="110"/>
      <c r="B96" s="113"/>
      <c r="C96" s="103"/>
      <c r="D96" s="103"/>
      <c r="E96" s="103"/>
      <c r="F96" s="103"/>
      <c r="G96" s="103"/>
      <c r="H96" s="103"/>
      <c r="I96" s="103"/>
      <c r="J96" s="103"/>
      <c r="K96" s="103"/>
      <c r="L96" s="119"/>
      <c r="M96" s="72"/>
      <c r="N96" s="72"/>
      <c r="O96" s="72"/>
    </row>
    <row r="97" spans="1:15" x14ac:dyDescent="0.25">
      <c r="A97" s="101" t="s">
        <v>30</v>
      </c>
      <c r="B97" s="102" t="s">
        <v>21</v>
      </c>
      <c r="C97" s="103">
        <v>1242</v>
      </c>
      <c r="D97" s="103">
        <v>2322966</v>
      </c>
      <c r="E97" s="103">
        <v>65144</v>
      </c>
      <c r="F97" s="103"/>
      <c r="G97" s="103">
        <v>10</v>
      </c>
      <c r="H97" s="103">
        <v>185</v>
      </c>
      <c r="I97" s="103"/>
      <c r="J97" s="103">
        <v>20</v>
      </c>
      <c r="K97" s="103">
        <v>18257</v>
      </c>
      <c r="L97" s="119">
        <v>36564</v>
      </c>
      <c r="M97" s="72"/>
      <c r="N97" s="72"/>
      <c r="O97" s="72"/>
    </row>
    <row r="98" spans="1:15" x14ac:dyDescent="0.25">
      <c r="A98" s="78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90"/>
      <c r="M98" s="72"/>
      <c r="N98" s="72"/>
      <c r="O98" s="72"/>
    </row>
    <row r="99" spans="1:15" x14ac:dyDescent="0.25">
      <c r="A99" s="101" t="s">
        <v>56</v>
      </c>
      <c r="B99" s="102" t="s">
        <v>18</v>
      </c>
      <c r="C99" s="103">
        <v>1</v>
      </c>
      <c r="D99" s="103">
        <v>81</v>
      </c>
      <c r="E99" s="103">
        <v>0</v>
      </c>
      <c r="F99" s="103"/>
      <c r="G99" s="103">
        <v>0</v>
      </c>
      <c r="H99" s="103">
        <v>0</v>
      </c>
      <c r="I99" s="103"/>
      <c r="J99" s="118">
        <v>0</v>
      </c>
      <c r="K99" s="103">
        <v>0</v>
      </c>
      <c r="L99" s="119">
        <v>0</v>
      </c>
      <c r="M99" s="72"/>
      <c r="N99" s="72"/>
      <c r="O99" s="72"/>
    </row>
    <row r="100" spans="1:15" x14ac:dyDescent="0.25">
      <c r="A100" s="110"/>
      <c r="B100" s="113"/>
      <c r="C100" s="111"/>
      <c r="D100" s="111"/>
      <c r="E100" s="111"/>
      <c r="F100" s="111"/>
      <c r="G100" s="111"/>
      <c r="H100" s="111"/>
      <c r="I100" s="111"/>
      <c r="J100" s="111"/>
      <c r="K100" s="111"/>
      <c r="L100" s="112"/>
      <c r="M100" s="72"/>
      <c r="N100" s="72"/>
      <c r="O100" s="72"/>
    </row>
    <row r="101" spans="1:15" x14ac:dyDescent="0.25">
      <c r="A101" s="101" t="s">
        <v>31</v>
      </c>
      <c r="B101" s="102" t="s">
        <v>23</v>
      </c>
      <c r="C101" s="103">
        <v>8</v>
      </c>
      <c r="D101" s="103">
        <v>18968</v>
      </c>
      <c r="E101" s="103">
        <v>0</v>
      </c>
      <c r="F101" s="103"/>
      <c r="G101" s="103">
        <v>0</v>
      </c>
      <c r="H101" s="103">
        <v>0</v>
      </c>
      <c r="I101" s="103"/>
      <c r="J101" s="103">
        <v>0</v>
      </c>
      <c r="K101" s="103">
        <v>0</v>
      </c>
      <c r="L101" s="119">
        <v>0</v>
      </c>
      <c r="M101" s="72"/>
      <c r="N101" s="72"/>
      <c r="O101" s="72"/>
    </row>
    <row r="102" spans="1:15" x14ac:dyDescent="0.25">
      <c r="A102" s="110"/>
      <c r="B102" s="113"/>
      <c r="C102" s="111"/>
      <c r="D102" s="111"/>
      <c r="E102" s="111"/>
      <c r="F102" s="111"/>
      <c r="G102" s="111"/>
      <c r="H102" s="111"/>
      <c r="I102" s="111"/>
      <c r="J102" s="111"/>
      <c r="K102" s="111"/>
      <c r="L102" s="112"/>
      <c r="M102" s="72"/>
      <c r="N102" s="72"/>
      <c r="O102" s="72"/>
    </row>
    <row r="103" spans="1:15" x14ac:dyDescent="0.25">
      <c r="A103" s="101" t="s">
        <v>57</v>
      </c>
      <c r="B103" s="102" t="s">
        <v>54</v>
      </c>
      <c r="C103" s="103">
        <v>551</v>
      </c>
      <c r="D103" s="103">
        <f>706308+5812</f>
        <v>712120</v>
      </c>
      <c r="E103" s="103">
        <v>0</v>
      </c>
      <c r="F103" s="103"/>
      <c r="G103" s="103">
        <v>3</v>
      </c>
      <c r="H103" s="103">
        <v>1437</v>
      </c>
      <c r="I103" s="103"/>
      <c r="J103" s="118">
        <v>2</v>
      </c>
      <c r="K103" s="103">
        <v>438</v>
      </c>
      <c r="L103" s="119">
        <v>0</v>
      </c>
      <c r="M103" s="72"/>
      <c r="N103" s="72"/>
      <c r="O103" s="72"/>
    </row>
    <row r="104" spans="1:15" x14ac:dyDescent="0.25">
      <c r="A104" s="74"/>
      <c r="B104" s="75"/>
      <c r="C104" s="121"/>
      <c r="D104" s="121"/>
      <c r="E104" s="121"/>
      <c r="F104" s="121"/>
      <c r="G104" s="121"/>
      <c r="H104" s="121"/>
      <c r="I104" s="121"/>
      <c r="J104" s="121"/>
      <c r="K104" s="121"/>
      <c r="L104" s="122"/>
      <c r="M104" s="77"/>
      <c r="N104" s="72"/>
      <c r="O104" s="72"/>
    </row>
    <row r="105" spans="1:15" x14ac:dyDescent="0.25">
      <c r="A105" s="101" t="s">
        <v>34</v>
      </c>
      <c r="B105" s="72"/>
      <c r="C105" s="123">
        <f>C103+C101+C99+C97+C95+C87+C85+C80+C76+C74</f>
        <v>17806</v>
      </c>
      <c r="D105" s="123">
        <f t="shared" ref="D105:L105" si="0">D103+D101+D99+D97+D95+D87+D85+D80+D76+D74</f>
        <v>17388430</v>
      </c>
      <c r="E105" s="123">
        <f>E103+E101+E99+E97+E95+E87+E85+E80+E76+E74</f>
        <v>526148</v>
      </c>
      <c r="F105" s="123"/>
      <c r="G105" s="123">
        <f t="shared" si="0"/>
        <v>386</v>
      </c>
      <c r="H105" s="123">
        <f t="shared" si="0"/>
        <v>55600</v>
      </c>
      <c r="I105" s="123"/>
      <c r="J105" s="123">
        <f t="shared" si="0"/>
        <v>2604</v>
      </c>
      <c r="K105" s="123">
        <f t="shared" si="0"/>
        <v>501404</v>
      </c>
      <c r="L105" s="124">
        <f t="shared" si="0"/>
        <v>268553</v>
      </c>
      <c r="M105" s="83"/>
      <c r="N105" s="72"/>
      <c r="O105" s="72"/>
    </row>
    <row r="106" spans="1:15" x14ac:dyDescent="0.25">
      <c r="A106" s="125" t="s">
        <v>35</v>
      </c>
      <c r="B106" s="72"/>
      <c r="C106" s="123"/>
      <c r="D106" s="123">
        <f>D105*O106</f>
        <v>323845076.3531</v>
      </c>
      <c r="E106" s="123">
        <f>E105*O106</f>
        <v>9799069.7971599996</v>
      </c>
      <c r="F106" s="123"/>
      <c r="G106" s="123"/>
      <c r="H106" s="123">
        <f>H105*O106</f>
        <v>1035503.852</v>
      </c>
      <c r="I106" s="123"/>
      <c r="J106" s="123"/>
      <c r="K106" s="123">
        <f>K105*O106</f>
        <v>9338233.3346800003</v>
      </c>
      <c r="L106" s="124">
        <f>L105*O106</f>
        <v>5001576.7260099994</v>
      </c>
      <c r="M106" s="83"/>
      <c r="N106" s="50" t="s">
        <v>59</v>
      </c>
      <c r="O106" s="126">
        <v>18.624169999999999</v>
      </c>
    </row>
    <row r="107" spans="1:15" x14ac:dyDescent="0.25">
      <c r="A107" s="98"/>
      <c r="B107" s="99"/>
      <c r="C107" s="127"/>
      <c r="D107" s="127"/>
      <c r="E107" s="127"/>
      <c r="F107" s="127"/>
      <c r="G107" s="127"/>
      <c r="H107" s="127"/>
      <c r="I107" s="127"/>
      <c r="J107" s="127"/>
      <c r="K107" s="127"/>
      <c r="L107" s="128"/>
      <c r="M107" s="77"/>
      <c r="N107" s="72"/>
      <c r="O107" s="72"/>
    </row>
    <row r="108" spans="1:15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129"/>
      <c r="N108" s="72"/>
      <c r="O108" s="72"/>
    </row>
    <row r="109" spans="1:15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129"/>
      <c r="N109" s="72"/>
      <c r="O109" s="72"/>
    </row>
    <row r="110" spans="1:15" x14ac:dyDescent="0.25">
      <c r="A110" s="54"/>
      <c r="B110" s="130"/>
      <c r="C110" s="130"/>
      <c r="D110" s="130"/>
      <c r="E110" s="130"/>
      <c r="F110" s="130"/>
      <c r="G110" s="130"/>
      <c r="H110" s="131"/>
      <c r="I110" s="131"/>
      <c r="J110" s="131"/>
      <c r="K110" s="131"/>
      <c r="L110" s="131"/>
      <c r="M110" s="129"/>
      <c r="N110" s="72"/>
      <c r="O110" s="72"/>
    </row>
  </sheetData>
  <mergeCells count="3">
    <mergeCell ref="D4:E4"/>
    <mergeCell ref="G4:H4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3.28515625" style="3" customWidth="1"/>
    <col min="7" max="7" width="15.42578125" style="3" customWidth="1"/>
    <col min="8" max="8" width="12" style="3" customWidth="1"/>
    <col min="9" max="9" width="4.140625" style="3" customWidth="1"/>
    <col min="10" max="10" width="14.7109375" style="3" customWidth="1"/>
    <col min="11" max="11" width="10" style="3" customWidth="1"/>
    <col min="12" max="13" width="8" style="3"/>
    <col min="14" max="14" width="15.140625" style="3" customWidth="1"/>
    <col min="15" max="15" width="10.140625" style="3" bestFit="1" customWidth="1"/>
    <col min="16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60</v>
      </c>
      <c r="I2" s="4"/>
      <c r="L2" s="6"/>
      <c r="M2" s="27"/>
      <c r="N2" s="6"/>
      <c r="O2" s="6"/>
    </row>
    <row r="3" spans="1:15" x14ac:dyDescent="0.2">
      <c r="B3" s="7"/>
      <c r="C3" s="8"/>
      <c r="D3" s="8"/>
      <c r="E3" s="8"/>
      <c r="F3" s="8"/>
      <c r="G3" s="8"/>
      <c r="H3" s="9"/>
      <c r="L3" s="6"/>
      <c r="M3" s="27"/>
      <c r="N3" s="6"/>
      <c r="O3" s="6"/>
    </row>
    <row r="4" spans="1:15" x14ac:dyDescent="0.2">
      <c r="B4" s="10" t="s">
        <v>2</v>
      </c>
      <c r="C4" s="11" t="s">
        <v>3</v>
      </c>
      <c r="D4" s="153" t="s">
        <v>4</v>
      </c>
      <c r="E4" s="153"/>
      <c r="F4" s="12"/>
      <c r="G4" s="154" t="s">
        <v>5</v>
      </c>
      <c r="H4" s="155"/>
      <c r="I4" s="13"/>
      <c r="L4" s="6"/>
      <c r="M4" s="27"/>
      <c r="N4" s="27"/>
    </row>
    <row r="5" spans="1:15" x14ac:dyDescent="0.2">
      <c r="A5" s="13"/>
      <c r="B5" s="14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L5" s="6"/>
      <c r="M5" s="27"/>
      <c r="N5" s="27"/>
    </row>
    <row r="6" spans="1:15" x14ac:dyDescent="0.2">
      <c r="A6" s="13"/>
      <c r="B6" s="18"/>
      <c r="C6" s="19"/>
      <c r="D6" s="19"/>
      <c r="E6" s="19"/>
      <c r="F6" s="19"/>
      <c r="G6" s="19"/>
      <c r="H6" s="20"/>
      <c r="I6" s="21"/>
      <c r="L6" s="6"/>
      <c r="M6" s="27"/>
      <c r="N6" s="27"/>
    </row>
    <row r="7" spans="1:15" x14ac:dyDescent="0.2">
      <c r="A7" s="13"/>
      <c r="B7" s="22" t="s">
        <v>8</v>
      </c>
      <c r="C7" s="23" t="s">
        <v>9</v>
      </c>
      <c r="D7" s="24">
        <v>632</v>
      </c>
      <c r="E7" s="24">
        <v>722699</v>
      </c>
      <c r="F7" s="24"/>
      <c r="G7" s="24">
        <v>326</v>
      </c>
      <c r="H7" s="25">
        <v>214147</v>
      </c>
      <c r="I7" s="13"/>
      <c r="J7" s="26"/>
      <c r="K7" s="26"/>
      <c r="L7" s="27"/>
      <c r="M7" s="27"/>
      <c r="N7" s="27"/>
    </row>
    <row r="8" spans="1:15" x14ac:dyDescent="0.2">
      <c r="A8" s="13"/>
      <c r="B8" s="28"/>
      <c r="C8" s="29"/>
      <c r="D8" s="29"/>
      <c r="E8" s="29"/>
      <c r="F8" s="29"/>
      <c r="G8" s="29"/>
      <c r="H8" s="30"/>
      <c r="I8" s="21"/>
      <c r="L8" s="6"/>
      <c r="M8" s="27"/>
      <c r="N8" s="27"/>
    </row>
    <row r="9" spans="1:15" s="142" customFormat="1" x14ac:dyDescent="0.2">
      <c r="A9" s="133"/>
      <c r="B9" s="134" t="s">
        <v>10</v>
      </c>
      <c r="C9" s="135" t="s">
        <v>11</v>
      </c>
      <c r="D9" s="136">
        <v>159</v>
      </c>
      <c r="E9" s="136">
        <v>125763</v>
      </c>
      <c r="F9" s="137"/>
      <c r="G9" s="136">
        <v>133</v>
      </c>
      <c r="H9" s="138">
        <v>59164</v>
      </c>
      <c r="I9" s="133"/>
      <c r="J9" s="139"/>
      <c r="K9" s="139"/>
      <c r="L9" s="140"/>
      <c r="M9" s="141"/>
      <c r="N9" s="141"/>
    </row>
    <row r="10" spans="1:15" x14ac:dyDescent="0.2">
      <c r="A10" s="13"/>
      <c r="B10" s="32"/>
      <c r="C10" s="33"/>
      <c r="D10" s="34"/>
      <c r="E10" s="34"/>
      <c r="F10" s="34"/>
      <c r="G10" s="34"/>
      <c r="H10" s="35"/>
      <c r="I10" s="13"/>
      <c r="J10" s="26"/>
      <c r="K10" s="26"/>
      <c r="L10" s="6"/>
      <c r="M10" s="27"/>
      <c r="N10" s="27"/>
    </row>
    <row r="11" spans="1:15" x14ac:dyDescent="0.2">
      <c r="A11" s="13"/>
      <c r="B11" s="22" t="s">
        <v>12</v>
      </c>
      <c r="C11" s="36" t="s">
        <v>13</v>
      </c>
      <c r="D11" s="37">
        <v>3611</v>
      </c>
      <c r="E11" s="37">
        <v>3558321</v>
      </c>
      <c r="F11" s="37"/>
      <c r="G11" s="37">
        <v>2795</v>
      </c>
      <c r="H11" s="38">
        <v>1576258</v>
      </c>
      <c r="I11" s="13"/>
      <c r="J11" s="26"/>
      <c r="K11" s="26"/>
      <c r="L11" s="6"/>
      <c r="M11" s="143"/>
      <c r="N11" s="27"/>
    </row>
    <row r="12" spans="1:15" x14ac:dyDescent="0.2">
      <c r="A12" s="13"/>
      <c r="B12" s="22"/>
      <c r="C12" s="23" t="s">
        <v>14</v>
      </c>
      <c r="D12" s="34">
        <v>361</v>
      </c>
      <c r="E12" s="34">
        <v>314663</v>
      </c>
      <c r="F12" s="34"/>
      <c r="G12" s="34">
        <v>334</v>
      </c>
      <c r="H12" s="35">
        <v>156641</v>
      </c>
      <c r="I12" s="13"/>
      <c r="J12" s="26"/>
      <c r="K12" s="26"/>
      <c r="L12" s="6"/>
      <c r="M12" s="27"/>
      <c r="N12" s="27"/>
    </row>
    <row r="13" spans="1:15" x14ac:dyDescent="0.2">
      <c r="A13" s="13"/>
      <c r="B13" s="32"/>
      <c r="C13" s="23" t="s">
        <v>15</v>
      </c>
      <c r="D13" s="39">
        <v>3113</v>
      </c>
      <c r="E13" s="39">
        <v>3146496</v>
      </c>
      <c r="F13" s="39"/>
      <c r="G13" s="39">
        <v>2353</v>
      </c>
      <c r="H13" s="40">
        <v>1372897</v>
      </c>
      <c r="I13" s="13"/>
      <c r="J13" s="26"/>
      <c r="K13" s="26"/>
      <c r="L13" s="27"/>
      <c r="M13" s="27"/>
      <c r="N13" s="27"/>
    </row>
    <row r="14" spans="1:15" x14ac:dyDescent="0.2">
      <c r="A14" s="13"/>
      <c r="B14" s="32"/>
      <c r="C14" s="23" t="s">
        <v>16</v>
      </c>
      <c r="D14" s="34">
        <v>137</v>
      </c>
      <c r="E14" s="34">
        <v>97162</v>
      </c>
      <c r="F14" s="34"/>
      <c r="G14" s="34">
        <v>108</v>
      </c>
      <c r="H14" s="35">
        <v>46720</v>
      </c>
      <c r="I14" s="13"/>
      <c r="J14" s="26"/>
      <c r="K14" s="26"/>
      <c r="M14" s="27"/>
      <c r="N14" s="27"/>
    </row>
    <row r="15" spans="1:15" x14ac:dyDescent="0.2">
      <c r="A15" s="13"/>
      <c r="B15" s="32"/>
      <c r="C15" s="41"/>
      <c r="D15" s="39"/>
      <c r="E15" s="39"/>
      <c r="F15" s="39"/>
      <c r="G15" s="39"/>
      <c r="H15" s="40"/>
      <c r="I15" s="13"/>
      <c r="J15" s="26"/>
      <c r="K15" s="26"/>
      <c r="L15" s="27"/>
      <c r="M15" s="27"/>
      <c r="N15" s="27"/>
    </row>
    <row r="16" spans="1:15" x14ac:dyDescent="0.2">
      <c r="A16" s="13"/>
      <c r="B16" s="42" t="s">
        <v>17</v>
      </c>
      <c r="C16" s="23" t="s">
        <v>18</v>
      </c>
      <c r="D16" s="24">
        <v>968</v>
      </c>
      <c r="E16" s="24">
        <v>1067741.3500000001</v>
      </c>
      <c r="F16" s="24"/>
      <c r="G16" s="24">
        <v>606</v>
      </c>
      <c r="H16" s="25">
        <v>354537.47</v>
      </c>
      <c r="I16" s="13"/>
      <c r="J16" s="26"/>
      <c r="K16" s="26"/>
      <c r="L16" s="27"/>
      <c r="M16" s="27"/>
      <c r="N16" s="27"/>
    </row>
    <row r="17" spans="1:14" x14ac:dyDescent="0.2">
      <c r="A17" s="13"/>
      <c r="B17" s="22"/>
      <c r="C17" s="23"/>
      <c r="D17" s="39"/>
      <c r="E17" s="39"/>
      <c r="F17" s="39"/>
      <c r="G17" s="39"/>
      <c r="H17" s="40"/>
      <c r="I17" s="13"/>
      <c r="J17" s="26"/>
      <c r="K17" s="26"/>
      <c r="L17" s="27"/>
      <c r="M17" s="27"/>
      <c r="N17" s="27"/>
    </row>
    <row r="18" spans="1:14" x14ac:dyDescent="0.2">
      <c r="A18" s="13"/>
      <c r="B18" s="22" t="s">
        <v>19</v>
      </c>
      <c r="C18" s="36" t="s">
        <v>13</v>
      </c>
      <c r="D18" s="37">
        <v>631</v>
      </c>
      <c r="E18" s="37">
        <v>707738</v>
      </c>
      <c r="F18" s="37"/>
      <c r="G18" s="37">
        <v>446</v>
      </c>
      <c r="H18" s="38">
        <v>339486</v>
      </c>
      <c r="I18" s="13"/>
      <c r="J18" s="26"/>
      <c r="K18" s="26"/>
    </row>
    <row r="19" spans="1:14" x14ac:dyDescent="0.2">
      <c r="A19" s="13"/>
      <c r="B19" s="32"/>
      <c r="C19" s="23" t="s">
        <v>20</v>
      </c>
      <c r="D19" s="39">
        <v>67</v>
      </c>
      <c r="E19" s="39">
        <v>41962</v>
      </c>
      <c r="F19" s="39"/>
      <c r="G19" s="39">
        <v>47</v>
      </c>
      <c r="H19" s="40">
        <v>20179</v>
      </c>
      <c r="I19" s="13"/>
      <c r="J19" s="26"/>
      <c r="K19" s="26"/>
    </row>
    <row r="20" spans="1:14" x14ac:dyDescent="0.2">
      <c r="A20" s="13"/>
      <c r="B20" s="32"/>
      <c r="C20" s="23" t="s">
        <v>21</v>
      </c>
      <c r="D20" s="39">
        <v>110</v>
      </c>
      <c r="E20" s="39">
        <v>237663</v>
      </c>
      <c r="F20" s="39"/>
      <c r="G20" s="39">
        <v>65</v>
      </c>
      <c r="H20" s="40">
        <v>119970</v>
      </c>
      <c r="I20" s="13"/>
      <c r="J20" s="26"/>
      <c r="K20" s="26"/>
    </row>
    <row r="21" spans="1:14" x14ac:dyDescent="0.2">
      <c r="A21" s="13"/>
      <c r="B21" s="32"/>
      <c r="C21" s="23" t="s">
        <v>22</v>
      </c>
      <c r="D21" s="39">
        <v>212</v>
      </c>
      <c r="E21" s="39">
        <v>167462</v>
      </c>
      <c r="F21" s="39"/>
      <c r="G21" s="39">
        <v>135</v>
      </c>
      <c r="H21" s="40">
        <v>63837</v>
      </c>
      <c r="I21" s="13"/>
      <c r="J21" s="26"/>
      <c r="K21" s="26"/>
    </row>
    <row r="22" spans="1:14" x14ac:dyDescent="0.2">
      <c r="A22" s="13"/>
      <c r="B22" s="32"/>
      <c r="C22" s="23" t="s">
        <v>23</v>
      </c>
      <c r="D22" s="39">
        <v>16</v>
      </c>
      <c r="E22" s="39">
        <v>19342</v>
      </c>
      <c r="F22" s="39"/>
      <c r="G22" s="39">
        <v>28</v>
      </c>
      <c r="H22" s="40">
        <v>14980</v>
      </c>
      <c r="I22" s="13"/>
      <c r="J22" s="26"/>
      <c r="K22" s="26"/>
    </row>
    <row r="23" spans="1:14" x14ac:dyDescent="0.2">
      <c r="A23" s="13"/>
      <c r="B23" s="32"/>
      <c r="C23" s="23" t="s">
        <v>24</v>
      </c>
      <c r="D23" s="39">
        <v>175</v>
      </c>
      <c r="E23" s="39">
        <v>162974</v>
      </c>
      <c r="F23" s="39"/>
      <c r="G23" s="39">
        <v>131</v>
      </c>
      <c r="H23" s="40">
        <v>77198</v>
      </c>
      <c r="I23" s="13"/>
      <c r="J23" s="26"/>
      <c r="K23" s="26"/>
    </row>
    <row r="24" spans="1:14" x14ac:dyDescent="0.2">
      <c r="A24" s="13"/>
      <c r="B24" s="32"/>
      <c r="C24" s="23" t="s">
        <v>25</v>
      </c>
      <c r="D24" s="39">
        <v>51</v>
      </c>
      <c r="E24" s="39">
        <v>78335</v>
      </c>
      <c r="F24" s="39"/>
      <c r="G24" s="39">
        <v>40</v>
      </c>
      <c r="H24" s="40">
        <v>43322</v>
      </c>
      <c r="I24" s="13"/>
      <c r="J24" s="26"/>
      <c r="K24" s="26"/>
    </row>
    <row r="25" spans="1:14" x14ac:dyDescent="0.2">
      <c r="A25" s="13"/>
      <c r="B25" s="32"/>
      <c r="C25" s="41"/>
      <c r="D25" s="34"/>
      <c r="E25" s="34"/>
      <c r="F25" s="34"/>
      <c r="G25" s="34"/>
      <c r="H25" s="35"/>
      <c r="I25" s="13"/>
      <c r="J25" s="26"/>
      <c r="K25" s="26"/>
    </row>
    <row r="26" spans="1:14" x14ac:dyDescent="0.2">
      <c r="A26" s="13"/>
      <c r="B26" s="42" t="s">
        <v>26</v>
      </c>
      <c r="C26" s="36" t="s">
        <v>13</v>
      </c>
      <c r="D26" s="43">
        <v>2752</v>
      </c>
      <c r="E26" s="37">
        <v>2932249</v>
      </c>
      <c r="F26" s="37"/>
      <c r="G26" s="37">
        <v>1896</v>
      </c>
      <c r="H26" s="38">
        <v>1104619</v>
      </c>
      <c r="I26" s="13"/>
      <c r="J26" s="26"/>
      <c r="K26" s="26"/>
    </row>
    <row r="27" spans="1:14" x14ac:dyDescent="0.2">
      <c r="A27" s="13"/>
      <c r="B27" s="32"/>
      <c r="C27" s="23" t="s">
        <v>27</v>
      </c>
      <c r="D27" s="39">
        <v>2099</v>
      </c>
      <c r="E27" s="39">
        <v>2336378</v>
      </c>
      <c r="F27" s="39"/>
      <c r="G27" s="44">
        <v>1517</v>
      </c>
      <c r="H27" s="40">
        <v>959918</v>
      </c>
      <c r="I27" s="13"/>
      <c r="J27" s="26"/>
      <c r="K27" s="26"/>
    </row>
    <row r="28" spans="1:14" x14ac:dyDescent="0.2">
      <c r="A28" s="13"/>
      <c r="B28" s="32"/>
      <c r="C28" s="23" t="s">
        <v>16</v>
      </c>
      <c r="D28" s="39">
        <v>653</v>
      </c>
      <c r="E28" s="39">
        <v>595871</v>
      </c>
      <c r="F28" s="39"/>
      <c r="G28" s="44">
        <v>379</v>
      </c>
      <c r="H28" s="40">
        <v>144701</v>
      </c>
      <c r="I28" s="13"/>
      <c r="J28" s="26"/>
      <c r="K28" s="26"/>
    </row>
    <row r="29" spans="1:14" x14ac:dyDescent="0.2">
      <c r="A29" s="13"/>
      <c r="B29" s="32"/>
      <c r="C29" s="41"/>
      <c r="D29" s="39"/>
      <c r="E29" s="39"/>
      <c r="F29" s="39"/>
      <c r="G29" s="39"/>
      <c r="H29" s="40"/>
      <c r="I29" s="13"/>
      <c r="J29" s="26"/>
      <c r="K29" s="26"/>
    </row>
    <row r="30" spans="1:14" x14ac:dyDescent="0.2">
      <c r="A30" s="13"/>
      <c r="B30" s="22" t="s">
        <v>28</v>
      </c>
      <c r="C30" s="36" t="s">
        <v>13</v>
      </c>
      <c r="D30" s="37">
        <v>427</v>
      </c>
      <c r="E30" s="37">
        <v>500720</v>
      </c>
      <c r="F30" s="37"/>
      <c r="G30" s="37">
        <v>299</v>
      </c>
      <c r="H30" s="37">
        <v>226082.58</v>
      </c>
      <c r="I30" s="13"/>
      <c r="J30" s="26"/>
      <c r="K30" s="26"/>
    </row>
    <row r="31" spans="1:14" x14ac:dyDescent="0.2">
      <c r="A31" s="13"/>
      <c r="B31" s="32"/>
      <c r="C31" s="45" t="s">
        <v>9</v>
      </c>
      <c r="D31" s="39">
        <v>340</v>
      </c>
      <c r="E31" s="39">
        <v>415013</v>
      </c>
      <c r="F31" s="39"/>
      <c r="G31" s="39">
        <v>260</v>
      </c>
      <c r="H31" s="40">
        <v>202742</v>
      </c>
      <c r="I31" s="13"/>
      <c r="J31" s="26"/>
      <c r="K31" s="26"/>
    </row>
    <row r="32" spans="1:14" x14ac:dyDescent="0.2">
      <c r="A32" s="13"/>
      <c r="B32" s="32"/>
      <c r="C32" s="23" t="s">
        <v>29</v>
      </c>
      <c r="D32" s="39">
        <v>86</v>
      </c>
      <c r="E32" s="39">
        <v>85229</v>
      </c>
      <c r="F32" s="39"/>
      <c r="G32" s="39">
        <v>29</v>
      </c>
      <c r="H32" s="40">
        <v>14896</v>
      </c>
      <c r="I32" s="13"/>
      <c r="J32" s="26"/>
      <c r="K32" s="26"/>
    </row>
    <row r="33" spans="1:11" x14ac:dyDescent="0.2">
      <c r="A33" s="13"/>
      <c r="B33" s="32"/>
      <c r="C33" s="23" t="s">
        <v>61</v>
      </c>
      <c r="D33" s="39">
        <v>1</v>
      </c>
      <c r="E33" s="39">
        <v>478</v>
      </c>
      <c r="F33" s="39"/>
      <c r="G33" s="39">
        <v>10</v>
      </c>
      <c r="H33" s="40">
        <v>8444.58</v>
      </c>
      <c r="I33" s="13"/>
      <c r="J33" s="26"/>
      <c r="K33" s="26"/>
    </row>
    <row r="34" spans="1:11" x14ac:dyDescent="0.2">
      <c r="A34" s="13"/>
      <c r="B34" s="32"/>
      <c r="C34" s="41"/>
      <c r="D34" s="34"/>
      <c r="E34" s="34"/>
      <c r="F34" s="34"/>
      <c r="G34" s="34"/>
      <c r="H34" s="35"/>
      <c r="I34" s="13"/>
      <c r="J34" s="26"/>
      <c r="K34" s="26"/>
    </row>
    <row r="35" spans="1:11" x14ac:dyDescent="0.2">
      <c r="A35" s="13"/>
      <c r="B35" s="22" t="s">
        <v>30</v>
      </c>
      <c r="C35" s="36" t="s">
        <v>13</v>
      </c>
      <c r="D35" s="37">
        <v>271</v>
      </c>
      <c r="E35" s="37">
        <v>368484.53</v>
      </c>
      <c r="F35" s="37"/>
      <c r="G35" s="37">
        <v>216</v>
      </c>
      <c r="H35" s="38">
        <v>186645.42</v>
      </c>
      <c r="I35" s="13"/>
      <c r="J35" s="26"/>
      <c r="K35" s="26"/>
    </row>
    <row r="36" spans="1:11" x14ac:dyDescent="0.2">
      <c r="A36" s="13"/>
      <c r="B36" s="32"/>
      <c r="C36" s="23" t="s">
        <v>9</v>
      </c>
      <c r="D36" s="39">
        <v>143</v>
      </c>
      <c r="E36" s="39">
        <v>246004.31</v>
      </c>
      <c r="F36" s="39"/>
      <c r="G36" s="39">
        <v>115</v>
      </c>
      <c r="H36" s="40">
        <v>116667.78</v>
      </c>
      <c r="I36" s="13"/>
      <c r="J36" s="26"/>
      <c r="K36" s="26"/>
    </row>
    <row r="37" spans="1:11" x14ac:dyDescent="0.2">
      <c r="A37" s="13"/>
      <c r="B37" s="32"/>
      <c r="C37" s="23" t="s">
        <v>24</v>
      </c>
      <c r="D37" s="39">
        <v>128</v>
      </c>
      <c r="E37" s="39">
        <v>122480.22</v>
      </c>
      <c r="F37" s="39"/>
      <c r="G37" s="39">
        <v>101</v>
      </c>
      <c r="H37" s="40">
        <v>69977.64</v>
      </c>
      <c r="I37" s="13"/>
      <c r="J37" s="26"/>
      <c r="K37" s="26"/>
    </row>
    <row r="38" spans="1:11" x14ac:dyDescent="0.2">
      <c r="A38" s="13"/>
      <c r="B38" s="32"/>
      <c r="C38" s="41"/>
      <c r="D38" s="39"/>
      <c r="E38" s="39"/>
      <c r="F38" s="39"/>
      <c r="G38" s="39"/>
      <c r="H38" s="40"/>
      <c r="I38" s="13"/>
      <c r="J38" s="26"/>
      <c r="K38" s="26"/>
    </row>
    <row r="39" spans="1:11" x14ac:dyDescent="0.2">
      <c r="A39" s="13"/>
      <c r="B39" s="22" t="s">
        <v>31</v>
      </c>
      <c r="C39" s="36" t="s">
        <v>13</v>
      </c>
      <c r="D39" s="37">
        <v>655</v>
      </c>
      <c r="E39" s="37">
        <v>484609</v>
      </c>
      <c r="G39" s="37">
        <v>576</v>
      </c>
      <c r="H39" s="38">
        <v>265983</v>
      </c>
      <c r="I39" s="13"/>
      <c r="J39" s="26"/>
      <c r="K39" s="26"/>
    </row>
    <row r="40" spans="1:11" x14ac:dyDescent="0.2">
      <c r="A40" s="13"/>
      <c r="B40" s="32"/>
      <c r="C40" s="23" t="s">
        <v>22</v>
      </c>
      <c r="D40" s="39">
        <v>407</v>
      </c>
      <c r="E40" s="39">
        <v>300466</v>
      </c>
      <c r="F40" s="39"/>
      <c r="G40" s="39">
        <v>371</v>
      </c>
      <c r="H40" s="40">
        <v>169283</v>
      </c>
      <c r="I40" s="13"/>
      <c r="J40" s="26"/>
      <c r="K40" s="26"/>
    </row>
    <row r="41" spans="1:11" x14ac:dyDescent="0.2">
      <c r="A41" s="13"/>
      <c r="B41" s="32"/>
      <c r="C41" s="23" t="s">
        <v>23</v>
      </c>
      <c r="D41" s="39">
        <v>248</v>
      </c>
      <c r="E41" s="39">
        <v>184143</v>
      </c>
      <c r="F41" s="39"/>
      <c r="G41" s="39">
        <v>205</v>
      </c>
      <c r="H41" s="40">
        <v>96700</v>
      </c>
      <c r="I41" s="13"/>
      <c r="J41" s="26"/>
      <c r="K41" s="26"/>
    </row>
    <row r="42" spans="1:11" x14ac:dyDescent="0.2">
      <c r="A42" s="13"/>
      <c r="B42" s="32"/>
      <c r="C42" s="23"/>
      <c r="D42" s="39"/>
      <c r="E42" s="39"/>
      <c r="F42" s="39"/>
      <c r="G42" s="39"/>
      <c r="H42" s="40"/>
      <c r="I42" s="13"/>
      <c r="J42" s="26"/>
      <c r="K42" s="26"/>
    </row>
    <row r="43" spans="1:11" x14ac:dyDescent="0.2">
      <c r="A43" s="13"/>
      <c r="B43" s="22" t="s">
        <v>32</v>
      </c>
      <c r="C43" s="23" t="s">
        <v>33</v>
      </c>
      <c r="D43" s="24">
        <v>12</v>
      </c>
      <c r="E43" s="24">
        <v>400019.73</v>
      </c>
      <c r="F43" s="24"/>
      <c r="G43" s="24">
        <v>12</v>
      </c>
      <c r="H43" s="25">
        <v>23874.38</v>
      </c>
      <c r="I43" s="13"/>
      <c r="J43" s="26"/>
      <c r="K43" s="26"/>
    </row>
    <row r="44" spans="1:11" x14ac:dyDescent="0.2">
      <c r="A44" s="13"/>
      <c r="B44" s="7"/>
      <c r="C44" s="8"/>
      <c r="D44" s="46"/>
      <c r="E44" s="46"/>
      <c r="F44" s="46"/>
      <c r="G44" s="46"/>
      <c r="H44" s="47"/>
      <c r="I44" s="21"/>
      <c r="K44" s="48"/>
    </row>
    <row r="45" spans="1:11" x14ac:dyDescent="0.2">
      <c r="A45" s="13"/>
      <c r="B45" s="22" t="s">
        <v>34</v>
      </c>
      <c r="D45" s="37">
        <v>10118</v>
      </c>
      <c r="E45" s="37">
        <v>10868344.609999999</v>
      </c>
      <c r="F45" s="37"/>
      <c r="G45" s="37">
        <v>7305</v>
      </c>
      <c r="H45" s="38">
        <v>4350796.8499999996</v>
      </c>
      <c r="I45" s="13"/>
    </row>
    <row r="46" spans="1:11" x14ac:dyDescent="0.2">
      <c r="A46" s="13"/>
      <c r="B46" s="49" t="s">
        <v>35</v>
      </c>
      <c r="D46" s="37"/>
      <c r="E46" s="37">
        <v>208443329.1745134</v>
      </c>
      <c r="F46" s="37"/>
      <c r="G46" s="37"/>
      <c r="H46" s="38">
        <v>83443671.738338992</v>
      </c>
      <c r="I46" s="13"/>
      <c r="J46" s="144" t="s">
        <v>62</v>
      </c>
      <c r="K46" s="145">
        <v>19.178940000000001</v>
      </c>
    </row>
    <row r="47" spans="1:11" x14ac:dyDescent="0.2">
      <c r="B47" s="18"/>
      <c r="C47" s="19"/>
      <c r="D47" s="52"/>
      <c r="E47" s="52"/>
      <c r="F47" s="52"/>
      <c r="G47" s="52"/>
      <c r="H47" s="53"/>
      <c r="I47" s="13"/>
    </row>
    <row r="48" spans="1:11" x14ac:dyDescent="0.2">
      <c r="B48" s="54"/>
      <c r="C48" s="55"/>
      <c r="D48" s="55"/>
      <c r="E48" s="55"/>
      <c r="F48" s="55"/>
      <c r="G48" s="55"/>
      <c r="H48" s="55"/>
    </row>
    <row r="49" spans="1:8" x14ac:dyDescent="0.2">
      <c r="B49" s="55"/>
    </row>
    <row r="50" spans="1:8" x14ac:dyDescent="0.2">
      <c r="B50" s="2" t="s">
        <v>37</v>
      </c>
    </row>
    <row r="51" spans="1:8" x14ac:dyDescent="0.2">
      <c r="B51" s="56" t="str">
        <f>'[3]A RESERVAS 528'!$B$2</f>
        <v xml:space="preserve">     (al 30 de septiembre de 2007, montos expresados en U.F.)</v>
      </c>
    </row>
    <row r="52" spans="1:8" x14ac:dyDescent="0.2">
      <c r="A52" s="13"/>
      <c r="B52" s="7"/>
      <c r="C52" s="8"/>
      <c r="D52" s="8"/>
      <c r="E52" s="9"/>
      <c r="F52" s="21"/>
    </row>
    <row r="53" spans="1:8" x14ac:dyDescent="0.2">
      <c r="A53" s="21"/>
      <c r="B53" s="14"/>
      <c r="D53" s="57" t="s">
        <v>38</v>
      </c>
      <c r="E53" s="58"/>
      <c r="F53" s="13"/>
    </row>
    <row r="54" spans="1:8" x14ac:dyDescent="0.2">
      <c r="A54" s="13"/>
      <c r="B54" s="10" t="s">
        <v>2</v>
      </c>
      <c r="C54" s="11" t="s">
        <v>3</v>
      </c>
      <c r="D54" s="156" t="s">
        <v>39</v>
      </c>
      <c r="E54" s="157"/>
      <c r="F54" s="13"/>
    </row>
    <row r="55" spans="1:8" x14ac:dyDescent="0.2">
      <c r="A55" s="13"/>
      <c r="B55" s="59"/>
      <c r="C55" s="60"/>
      <c r="D55" s="15" t="s">
        <v>40</v>
      </c>
      <c r="E55" s="17" t="s">
        <v>41</v>
      </c>
      <c r="F55" s="13"/>
    </row>
    <row r="56" spans="1:8" x14ac:dyDescent="0.2">
      <c r="A56" s="13"/>
      <c r="B56" s="18"/>
      <c r="C56" s="19"/>
      <c r="D56" s="19"/>
      <c r="E56" s="20"/>
      <c r="F56" s="21"/>
    </row>
    <row r="57" spans="1:8" x14ac:dyDescent="0.2">
      <c r="A57" s="13"/>
      <c r="B57" s="22" t="s">
        <v>10</v>
      </c>
      <c r="C57" s="23" t="s">
        <v>11</v>
      </c>
      <c r="D57" s="34">
        <v>1</v>
      </c>
      <c r="E57" s="35">
        <v>386</v>
      </c>
      <c r="F57" s="13"/>
    </row>
    <row r="58" spans="1:8" x14ac:dyDescent="0.2">
      <c r="A58" s="13"/>
      <c r="B58" s="32"/>
      <c r="D58" s="39"/>
      <c r="E58" s="40"/>
      <c r="F58" s="13"/>
    </row>
    <row r="59" spans="1:8" x14ac:dyDescent="0.2">
      <c r="A59" s="13"/>
      <c r="B59" s="42" t="s">
        <v>26</v>
      </c>
      <c r="C59" s="23" t="s">
        <v>27</v>
      </c>
      <c r="D59" s="39">
        <v>17</v>
      </c>
      <c r="E59" s="40">
        <v>1844</v>
      </c>
      <c r="F59" s="13"/>
    </row>
    <row r="60" spans="1:8" x14ac:dyDescent="0.2">
      <c r="A60" s="13"/>
      <c r="B60" s="22"/>
      <c r="C60" s="23"/>
      <c r="D60" s="61"/>
      <c r="E60" s="62"/>
      <c r="F60" s="13"/>
    </row>
    <row r="61" spans="1:8" x14ac:dyDescent="0.2">
      <c r="A61" s="13"/>
      <c r="B61" s="63" t="s">
        <v>32</v>
      </c>
      <c r="C61" s="64" t="s">
        <v>20</v>
      </c>
      <c r="D61" s="65">
        <v>3</v>
      </c>
      <c r="E61" s="66">
        <v>803</v>
      </c>
      <c r="F61" s="13"/>
    </row>
    <row r="62" spans="1:8" x14ac:dyDescent="0.2">
      <c r="A62" s="13"/>
      <c r="B62" s="28"/>
      <c r="C62" s="29"/>
      <c r="D62" s="67"/>
      <c r="E62" s="68"/>
      <c r="F62" s="21"/>
    </row>
    <row r="63" spans="1:8" x14ac:dyDescent="0.2">
      <c r="A63" s="13"/>
      <c r="B63" s="22" t="s">
        <v>34</v>
      </c>
      <c r="D63" s="37">
        <f>SUM(D57:D61)</f>
        <v>21</v>
      </c>
      <c r="E63" s="38">
        <f>SUM(E57:E61)</f>
        <v>3033</v>
      </c>
      <c r="F63" s="13"/>
    </row>
    <row r="64" spans="1:8" x14ac:dyDescent="0.2">
      <c r="A64" s="13"/>
      <c r="B64" s="49" t="s">
        <v>35</v>
      </c>
      <c r="D64" s="37"/>
      <c r="E64" s="38">
        <f>E63*H64</f>
        <v>58169.725020000005</v>
      </c>
      <c r="F64" s="13"/>
      <c r="G64" s="50" t="s">
        <v>62</v>
      </c>
      <c r="H64" s="51">
        <v>19.178940000000001</v>
      </c>
    </row>
    <row r="65" spans="1:16" x14ac:dyDescent="0.2">
      <c r="A65" s="13"/>
      <c r="B65" s="18"/>
      <c r="C65" s="19"/>
      <c r="D65" s="69"/>
      <c r="E65" s="70"/>
      <c r="F65" s="21"/>
    </row>
    <row r="68" spans="1:16" x14ac:dyDescent="0.2">
      <c r="A68" s="71" t="s">
        <v>42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6" x14ac:dyDescent="0.2">
      <c r="A69" s="73" t="s">
        <v>60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1:16" x14ac:dyDescent="0.2">
      <c r="A70" s="74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6"/>
      <c r="M70" s="77"/>
      <c r="N70" s="72"/>
      <c r="O70" s="72"/>
      <c r="P70" s="72"/>
    </row>
    <row r="71" spans="1:16" x14ac:dyDescent="0.2">
      <c r="A71" s="78"/>
      <c r="B71" s="72"/>
      <c r="C71" s="79"/>
      <c r="D71" s="80"/>
      <c r="E71" s="80" t="s">
        <v>43</v>
      </c>
      <c r="F71" s="80"/>
      <c r="G71" s="79"/>
      <c r="H71" s="79"/>
      <c r="I71" s="72"/>
      <c r="J71" s="81" t="s">
        <v>44</v>
      </c>
      <c r="K71" s="81"/>
      <c r="L71" s="82"/>
      <c r="M71" s="83"/>
      <c r="N71" s="72"/>
      <c r="O71" s="72"/>
      <c r="P71" s="72"/>
    </row>
    <row r="72" spans="1:16" x14ac:dyDescent="0.2">
      <c r="A72" s="84" t="s">
        <v>2</v>
      </c>
      <c r="B72" s="85" t="s">
        <v>3</v>
      </c>
      <c r="C72" s="86"/>
      <c r="D72" s="87" t="s">
        <v>45</v>
      </c>
      <c r="E72" s="86"/>
      <c r="F72" s="88"/>
      <c r="G72" s="89" t="s">
        <v>46</v>
      </c>
      <c r="H72" s="86"/>
      <c r="I72" s="72"/>
      <c r="J72" s="72"/>
      <c r="K72" s="72"/>
      <c r="L72" s="90"/>
      <c r="M72" s="83"/>
      <c r="N72" s="72"/>
      <c r="O72" s="72"/>
      <c r="P72" s="72"/>
    </row>
    <row r="73" spans="1:16" x14ac:dyDescent="0.2">
      <c r="A73" s="78"/>
      <c r="B73" s="72"/>
      <c r="C73" s="71" t="s">
        <v>47</v>
      </c>
      <c r="D73" s="91"/>
      <c r="E73" s="92" t="s">
        <v>48</v>
      </c>
      <c r="F73" s="93"/>
      <c r="G73" s="71" t="s">
        <v>49</v>
      </c>
      <c r="H73" s="94"/>
      <c r="I73" s="94"/>
      <c r="J73" s="71" t="s">
        <v>47</v>
      </c>
      <c r="K73" s="91"/>
      <c r="L73" s="95" t="s">
        <v>48</v>
      </c>
      <c r="M73" s="83"/>
      <c r="N73" s="72"/>
      <c r="O73" s="72"/>
      <c r="P73" s="72"/>
    </row>
    <row r="74" spans="1:16" x14ac:dyDescent="0.2">
      <c r="A74" s="78"/>
      <c r="B74" s="72"/>
      <c r="C74" s="96" t="s">
        <v>6</v>
      </c>
      <c r="D74" s="92" t="s">
        <v>7</v>
      </c>
      <c r="E74" s="96" t="s">
        <v>7</v>
      </c>
      <c r="F74" s="96"/>
      <c r="G74" s="92" t="s">
        <v>6</v>
      </c>
      <c r="H74" s="92" t="s">
        <v>50</v>
      </c>
      <c r="I74" s="92"/>
      <c r="J74" s="96" t="s">
        <v>6</v>
      </c>
      <c r="K74" s="96" t="s">
        <v>51</v>
      </c>
      <c r="L74" s="97" t="s">
        <v>7</v>
      </c>
      <c r="M74" s="83"/>
      <c r="N74" s="72"/>
      <c r="O74" s="72"/>
      <c r="P74" s="72"/>
    </row>
    <row r="75" spans="1:16" x14ac:dyDescent="0.2">
      <c r="A75" s="98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100"/>
      <c r="M75" s="77"/>
      <c r="N75" s="72"/>
      <c r="O75" s="72"/>
      <c r="P75" s="72"/>
    </row>
    <row r="76" spans="1:16" x14ac:dyDescent="0.2">
      <c r="A76" s="101" t="s">
        <v>52</v>
      </c>
      <c r="B76" s="102" t="s">
        <v>15</v>
      </c>
      <c r="C76" s="103">
        <v>7420</v>
      </c>
      <c r="D76" s="103">
        <v>6069466</v>
      </c>
      <c r="E76" s="103">
        <v>175761</v>
      </c>
      <c r="F76" s="104"/>
      <c r="G76" s="104">
        <v>284</v>
      </c>
      <c r="H76" s="104">
        <v>35019</v>
      </c>
      <c r="I76" s="104"/>
      <c r="J76" s="104">
        <v>1776</v>
      </c>
      <c r="K76" s="104">
        <v>343830</v>
      </c>
      <c r="L76" s="105">
        <v>71596</v>
      </c>
      <c r="M76" s="72"/>
      <c r="N76" s="72"/>
      <c r="O76" s="72"/>
      <c r="P76" s="72"/>
    </row>
    <row r="77" spans="1:16" x14ac:dyDescent="0.2">
      <c r="A77" s="106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8"/>
      <c r="M77" s="77"/>
      <c r="N77" s="72"/>
      <c r="O77" s="72"/>
      <c r="P77" s="72"/>
    </row>
    <row r="78" spans="1:16" x14ac:dyDescent="0.2">
      <c r="A78" s="101" t="s">
        <v>8</v>
      </c>
      <c r="B78" s="109" t="s">
        <v>13</v>
      </c>
      <c r="C78" s="104">
        <v>1933</v>
      </c>
      <c r="D78" s="104">
        <v>2242094</v>
      </c>
      <c r="E78" s="104">
        <v>0</v>
      </c>
      <c r="F78" s="104"/>
      <c r="G78" s="104">
        <v>31</v>
      </c>
      <c r="H78" s="104">
        <v>20811</v>
      </c>
      <c r="I78" s="104"/>
      <c r="J78" s="104">
        <v>33</v>
      </c>
      <c r="K78" s="104">
        <v>2092</v>
      </c>
      <c r="L78" s="105">
        <v>0</v>
      </c>
      <c r="M78" s="72"/>
      <c r="N78" s="72"/>
      <c r="O78" s="72"/>
      <c r="P78" s="72"/>
    </row>
    <row r="79" spans="1:16" x14ac:dyDescent="0.2">
      <c r="A79" s="110"/>
      <c r="B79" s="102" t="s">
        <v>9</v>
      </c>
      <c r="C79" s="111">
        <v>1933</v>
      </c>
      <c r="D79" s="111">
        <v>2242094</v>
      </c>
      <c r="E79" s="111">
        <v>0</v>
      </c>
      <c r="F79" s="111"/>
      <c r="G79" s="111">
        <v>30</v>
      </c>
      <c r="H79" s="111">
        <v>20529</v>
      </c>
      <c r="I79" s="111"/>
      <c r="J79" s="111">
        <v>33</v>
      </c>
      <c r="K79" s="111">
        <v>2092</v>
      </c>
      <c r="L79" s="112">
        <v>0</v>
      </c>
      <c r="M79" s="72"/>
      <c r="N79" s="72"/>
      <c r="O79" s="72"/>
      <c r="P79" s="72"/>
    </row>
    <row r="80" spans="1:16" x14ac:dyDescent="0.2">
      <c r="A80" s="110"/>
      <c r="B80" s="113" t="s">
        <v>29</v>
      </c>
      <c r="C80" s="114">
        <v>0</v>
      </c>
      <c r="D80" s="114">
        <v>0</v>
      </c>
      <c r="E80" s="114">
        <v>0</v>
      </c>
      <c r="F80" s="114"/>
      <c r="G80" s="114">
        <v>1</v>
      </c>
      <c r="H80" s="114">
        <v>282</v>
      </c>
      <c r="I80" s="114"/>
      <c r="J80" s="114">
        <v>0</v>
      </c>
      <c r="K80" s="114">
        <v>0</v>
      </c>
      <c r="L80" s="115">
        <v>0</v>
      </c>
      <c r="M80" s="72"/>
      <c r="N80" s="72"/>
      <c r="O80" s="72"/>
      <c r="P80" s="72"/>
    </row>
    <row r="81" spans="1:16" x14ac:dyDescent="0.2">
      <c r="A81" s="110"/>
      <c r="B81" s="116"/>
      <c r="C81" s="111"/>
      <c r="D81" s="111"/>
      <c r="E81" s="111"/>
      <c r="F81" s="111"/>
      <c r="G81" s="111"/>
      <c r="H81" s="111"/>
      <c r="I81" s="111"/>
      <c r="J81" s="111"/>
      <c r="K81" s="111"/>
      <c r="L81" s="112"/>
      <c r="M81" s="72"/>
      <c r="N81" s="72"/>
      <c r="O81" s="72"/>
      <c r="P81" s="72"/>
    </row>
    <row r="82" spans="1:16" x14ac:dyDescent="0.2">
      <c r="A82" s="101" t="s">
        <v>12</v>
      </c>
      <c r="B82" s="109" t="s">
        <v>53</v>
      </c>
      <c r="C82" s="104">
        <v>117</v>
      </c>
      <c r="D82" s="104">
        <v>9970</v>
      </c>
      <c r="E82" s="104">
        <v>0</v>
      </c>
      <c r="F82" s="104"/>
      <c r="G82" s="104">
        <v>3</v>
      </c>
      <c r="H82" s="104">
        <v>113</v>
      </c>
      <c r="I82" s="104"/>
      <c r="J82" s="104">
        <v>6</v>
      </c>
      <c r="K82" s="104">
        <v>2190</v>
      </c>
      <c r="L82" s="105">
        <v>0</v>
      </c>
      <c r="M82" s="72"/>
      <c r="N82" s="72"/>
      <c r="O82" s="72"/>
      <c r="P82" s="72"/>
    </row>
    <row r="83" spans="1:16" x14ac:dyDescent="0.2">
      <c r="A83" s="146"/>
      <c r="B83" s="147" t="s">
        <v>54</v>
      </c>
      <c r="C83" s="148">
        <v>4</v>
      </c>
      <c r="D83" s="148"/>
      <c r="E83" s="148">
        <v>0</v>
      </c>
      <c r="F83" s="148"/>
      <c r="G83" s="148">
        <v>0</v>
      </c>
      <c r="H83" s="148">
        <v>0</v>
      </c>
      <c r="I83" s="148"/>
      <c r="J83" s="148">
        <v>1</v>
      </c>
      <c r="K83" s="148">
        <v>712</v>
      </c>
      <c r="L83" s="149">
        <v>0</v>
      </c>
      <c r="M83" s="150"/>
      <c r="N83" s="150"/>
      <c r="O83" s="150"/>
      <c r="P83" s="150"/>
    </row>
    <row r="84" spans="1:16" x14ac:dyDescent="0.2">
      <c r="A84" s="110"/>
      <c r="B84" s="102" t="s">
        <v>21</v>
      </c>
      <c r="C84" s="111">
        <v>44</v>
      </c>
      <c r="D84" s="111">
        <v>1620</v>
      </c>
      <c r="E84" s="111">
        <v>0</v>
      </c>
      <c r="F84" s="111"/>
      <c r="G84" s="111">
        <v>0</v>
      </c>
      <c r="H84" s="111">
        <v>0</v>
      </c>
      <c r="I84" s="111"/>
      <c r="J84" s="111">
        <v>1</v>
      </c>
      <c r="K84" s="111">
        <v>676</v>
      </c>
      <c r="L84" s="112">
        <v>0</v>
      </c>
      <c r="M84" s="72"/>
      <c r="N84" s="72"/>
      <c r="O84" s="72"/>
      <c r="P84" s="72"/>
    </row>
    <row r="85" spans="1:16" x14ac:dyDescent="0.2">
      <c r="A85" s="110"/>
      <c r="B85" s="102" t="s">
        <v>27</v>
      </c>
      <c r="C85" s="111">
        <v>69</v>
      </c>
      <c r="D85" s="111">
        <v>8350</v>
      </c>
      <c r="E85" s="111">
        <v>0</v>
      </c>
      <c r="F85" s="111"/>
      <c r="G85" s="111">
        <v>3</v>
      </c>
      <c r="H85" s="111">
        <v>113</v>
      </c>
      <c r="I85" s="111"/>
      <c r="J85" s="111">
        <v>4</v>
      </c>
      <c r="K85" s="111">
        <v>802</v>
      </c>
      <c r="L85" s="112">
        <v>0</v>
      </c>
      <c r="M85" s="72"/>
      <c r="N85" s="72"/>
      <c r="O85" s="72"/>
      <c r="P85" s="72"/>
    </row>
    <row r="86" spans="1:16" x14ac:dyDescent="0.2">
      <c r="A86" s="110"/>
      <c r="B86" s="102"/>
      <c r="C86" s="111"/>
      <c r="D86" s="111"/>
      <c r="E86" s="111"/>
      <c r="F86" s="111"/>
      <c r="G86" s="111"/>
      <c r="H86" s="111"/>
      <c r="I86" s="111"/>
      <c r="J86" s="111"/>
      <c r="K86" s="111"/>
      <c r="L86" s="112"/>
      <c r="M86" s="72"/>
      <c r="N86" s="72"/>
      <c r="O86" s="72"/>
      <c r="P86" s="72"/>
    </row>
    <row r="87" spans="1:16" x14ac:dyDescent="0.2">
      <c r="A87" s="101" t="s">
        <v>19</v>
      </c>
      <c r="B87" s="102" t="s">
        <v>23</v>
      </c>
      <c r="C87" s="117">
        <v>671</v>
      </c>
      <c r="D87" s="103">
        <v>463221</v>
      </c>
      <c r="E87" s="103">
        <v>18495</v>
      </c>
      <c r="F87" s="103"/>
      <c r="G87" s="103">
        <v>12</v>
      </c>
      <c r="H87" s="103">
        <v>1097</v>
      </c>
      <c r="I87" s="103"/>
      <c r="J87" s="118">
        <v>42</v>
      </c>
      <c r="K87" s="103">
        <v>5419</v>
      </c>
      <c r="L87" s="119">
        <v>6723</v>
      </c>
      <c r="M87" s="72"/>
      <c r="N87" s="72"/>
      <c r="O87" s="72"/>
      <c r="P87" s="72"/>
    </row>
    <row r="88" spans="1:16" x14ac:dyDescent="0.2">
      <c r="A88" s="101"/>
      <c r="B88" s="102"/>
      <c r="C88" s="117"/>
      <c r="D88" s="103"/>
      <c r="E88" s="103"/>
      <c r="F88" s="103"/>
      <c r="G88" s="103"/>
      <c r="H88" s="103"/>
      <c r="I88" s="103"/>
      <c r="J88" s="118"/>
      <c r="K88" s="103"/>
      <c r="L88" s="119"/>
      <c r="M88" s="72"/>
      <c r="N88" s="72"/>
      <c r="O88" s="72"/>
      <c r="P88" s="72"/>
    </row>
    <row r="89" spans="1:16" x14ac:dyDescent="0.2">
      <c r="A89" s="101" t="s">
        <v>26</v>
      </c>
      <c r="B89" s="109" t="s">
        <v>13</v>
      </c>
      <c r="C89" s="104">
        <v>6092</v>
      </c>
      <c r="D89" s="104">
        <v>6357425</v>
      </c>
      <c r="E89" s="104">
        <v>218952</v>
      </c>
      <c r="F89" s="104"/>
      <c r="G89" s="104">
        <v>81</v>
      </c>
      <c r="H89" s="104">
        <v>10134</v>
      </c>
      <c r="I89" s="104"/>
      <c r="J89" s="104">
        <v>727</v>
      </c>
      <c r="K89" s="104">
        <v>152832</v>
      </c>
      <c r="L89" s="105">
        <v>134911</v>
      </c>
      <c r="M89" s="72"/>
      <c r="N89" s="72"/>
      <c r="O89" s="72"/>
      <c r="P89" s="72"/>
    </row>
    <row r="90" spans="1:16" x14ac:dyDescent="0.2">
      <c r="A90" s="110"/>
      <c r="B90" s="116" t="s">
        <v>54</v>
      </c>
      <c r="C90" s="111">
        <v>1131</v>
      </c>
      <c r="D90" s="111">
        <v>1279101</v>
      </c>
      <c r="E90" s="111">
        <v>53347</v>
      </c>
      <c r="F90" s="111"/>
      <c r="G90" s="111">
        <v>5</v>
      </c>
      <c r="H90" s="111">
        <v>1023</v>
      </c>
      <c r="I90" s="111"/>
      <c r="J90" s="111">
        <v>46</v>
      </c>
      <c r="K90" s="111">
        <v>21605</v>
      </c>
      <c r="L90" s="112">
        <v>30406</v>
      </c>
      <c r="M90" s="72"/>
      <c r="N90" s="72"/>
      <c r="O90" s="72"/>
      <c r="P90" s="72"/>
    </row>
    <row r="91" spans="1:16" x14ac:dyDescent="0.2">
      <c r="A91" s="110"/>
      <c r="B91" s="102" t="s">
        <v>9</v>
      </c>
      <c r="C91" s="111">
        <v>2204</v>
      </c>
      <c r="D91" s="111">
        <v>2321037</v>
      </c>
      <c r="E91" s="111">
        <v>106686</v>
      </c>
      <c r="F91" s="111"/>
      <c r="G91" s="111">
        <v>17</v>
      </c>
      <c r="H91" s="111">
        <v>1571</v>
      </c>
      <c r="I91" s="111"/>
      <c r="J91" s="111">
        <v>115</v>
      </c>
      <c r="K91" s="111">
        <v>35539</v>
      </c>
      <c r="L91" s="112">
        <v>56067</v>
      </c>
      <c r="M91" s="72"/>
      <c r="N91" s="72"/>
      <c r="O91" s="72"/>
      <c r="P91" s="72"/>
    </row>
    <row r="92" spans="1:16" x14ac:dyDescent="0.2">
      <c r="A92" s="110"/>
      <c r="B92" s="102" t="s">
        <v>29</v>
      </c>
      <c r="C92" s="111">
        <v>13</v>
      </c>
      <c r="D92" s="111">
        <v>15811</v>
      </c>
      <c r="E92" s="111">
        <v>0</v>
      </c>
      <c r="F92" s="111"/>
      <c r="G92" s="111">
        <v>0</v>
      </c>
      <c r="H92" s="111">
        <v>0</v>
      </c>
      <c r="I92" s="111"/>
      <c r="J92" s="111">
        <v>0</v>
      </c>
      <c r="K92" s="111">
        <v>0</v>
      </c>
      <c r="L92" s="112">
        <v>0</v>
      </c>
      <c r="M92" s="72"/>
      <c r="N92" s="72"/>
      <c r="O92" s="72"/>
      <c r="P92" s="72"/>
    </row>
    <row r="93" spans="1:16" x14ac:dyDescent="0.2">
      <c r="A93" s="110"/>
      <c r="B93" s="102" t="s">
        <v>23</v>
      </c>
      <c r="C93" s="111">
        <v>270</v>
      </c>
      <c r="D93" s="111">
        <v>278077</v>
      </c>
      <c r="E93" s="111">
        <v>0</v>
      </c>
      <c r="F93" s="111"/>
      <c r="G93" s="111">
        <v>5</v>
      </c>
      <c r="H93" s="111">
        <v>362</v>
      </c>
      <c r="I93" s="111"/>
      <c r="J93" s="111">
        <v>0</v>
      </c>
      <c r="K93" s="111">
        <v>0</v>
      </c>
      <c r="L93" s="112">
        <v>0</v>
      </c>
      <c r="M93" s="72"/>
      <c r="N93" s="72"/>
      <c r="O93" s="72"/>
      <c r="P93" s="72"/>
    </row>
    <row r="94" spans="1:16" x14ac:dyDescent="0.2">
      <c r="A94" s="110"/>
      <c r="B94" s="116" t="s">
        <v>15</v>
      </c>
      <c r="C94" s="111">
        <v>136</v>
      </c>
      <c r="D94" s="114">
        <v>96461</v>
      </c>
      <c r="E94" s="114">
        <v>0</v>
      </c>
      <c r="F94" s="114"/>
      <c r="G94" s="114">
        <v>26</v>
      </c>
      <c r="H94" s="114">
        <v>5442</v>
      </c>
      <c r="I94" s="114"/>
      <c r="J94" s="114">
        <v>46</v>
      </c>
      <c r="K94" s="114">
        <v>4776</v>
      </c>
      <c r="L94" s="112">
        <v>0</v>
      </c>
      <c r="M94" s="72"/>
      <c r="N94" s="72"/>
      <c r="O94" s="72"/>
      <c r="P94" s="72"/>
    </row>
    <row r="95" spans="1:16" x14ac:dyDescent="0.2">
      <c r="A95" s="110"/>
      <c r="B95" s="102" t="s">
        <v>27</v>
      </c>
      <c r="C95" s="111">
        <v>2338</v>
      </c>
      <c r="D95" s="114">
        <v>2366938</v>
      </c>
      <c r="E95" s="114">
        <v>58919</v>
      </c>
      <c r="F95" s="114"/>
      <c r="G95" s="114">
        <v>28</v>
      </c>
      <c r="H95" s="114">
        <v>1736</v>
      </c>
      <c r="I95" s="114"/>
      <c r="J95" s="114">
        <v>520</v>
      </c>
      <c r="K95" s="114">
        <v>90912</v>
      </c>
      <c r="L95" s="112">
        <v>48438</v>
      </c>
      <c r="M95" s="72"/>
      <c r="N95" s="72"/>
      <c r="O95" s="72"/>
      <c r="P95" s="72"/>
    </row>
    <row r="96" spans="1:16" x14ac:dyDescent="0.2">
      <c r="A96" s="120"/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119"/>
      <c r="M96" s="72"/>
      <c r="N96" s="72"/>
      <c r="O96" s="72"/>
      <c r="P96" s="72"/>
    </row>
    <row r="97" spans="1:16" x14ac:dyDescent="0.2">
      <c r="A97" s="101" t="s">
        <v>55</v>
      </c>
      <c r="B97" s="102" t="s">
        <v>18</v>
      </c>
      <c r="C97" s="117">
        <v>1</v>
      </c>
      <c r="D97" s="103">
        <v>1301</v>
      </c>
      <c r="E97" s="103">
        <v>0</v>
      </c>
      <c r="F97" s="103"/>
      <c r="G97" s="103">
        <v>5</v>
      </c>
      <c r="H97" s="103">
        <v>0</v>
      </c>
      <c r="I97" s="103"/>
      <c r="J97" s="118">
        <v>0</v>
      </c>
      <c r="K97" s="103">
        <v>0</v>
      </c>
      <c r="L97" s="119">
        <v>0</v>
      </c>
      <c r="M97" s="72"/>
      <c r="N97" s="72"/>
      <c r="O97" s="72"/>
      <c r="P97" s="72"/>
    </row>
    <row r="98" spans="1:16" x14ac:dyDescent="0.2">
      <c r="A98" s="110"/>
      <c r="B98" s="113"/>
      <c r="C98" s="103"/>
      <c r="D98" s="103"/>
      <c r="E98" s="103"/>
      <c r="F98" s="103"/>
      <c r="G98" s="103"/>
      <c r="H98" s="103"/>
      <c r="I98" s="103"/>
      <c r="J98" s="103"/>
      <c r="K98" s="103"/>
      <c r="L98" s="119"/>
      <c r="M98" s="72"/>
      <c r="N98" s="72"/>
      <c r="O98" s="72"/>
      <c r="P98" s="72"/>
    </row>
    <row r="99" spans="1:16" x14ac:dyDescent="0.2">
      <c r="A99" s="101" t="s">
        <v>30</v>
      </c>
      <c r="B99" s="102" t="s">
        <v>21</v>
      </c>
      <c r="C99" s="103">
        <v>1288</v>
      </c>
      <c r="D99" s="103">
        <v>2525334</v>
      </c>
      <c r="E99" s="103">
        <v>57629</v>
      </c>
      <c r="F99" s="103"/>
      <c r="G99" s="103">
        <v>10</v>
      </c>
      <c r="H99" s="103">
        <v>2303</v>
      </c>
      <c r="I99" s="103"/>
      <c r="J99" s="103">
        <v>28</v>
      </c>
      <c r="K99" s="103">
        <v>24359</v>
      </c>
      <c r="L99" s="119">
        <v>55757</v>
      </c>
      <c r="M99" s="72"/>
      <c r="N99" s="72"/>
      <c r="O99" s="72"/>
      <c r="P99" s="72"/>
    </row>
    <row r="100" spans="1:16" x14ac:dyDescent="0.2">
      <c r="A100" s="78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90"/>
      <c r="M100" s="72"/>
      <c r="N100" s="72"/>
      <c r="O100" s="72"/>
      <c r="P100" s="72"/>
    </row>
    <row r="101" spans="1:16" x14ac:dyDescent="0.2">
      <c r="A101" s="101" t="s">
        <v>56</v>
      </c>
      <c r="B101" s="102" t="s">
        <v>18</v>
      </c>
      <c r="C101" s="103">
        <v>1</v>
      </c>
      <c r="D101" s="103">
        <v>0</v>
      </c>
      <c r="E101" s="103">
        <v>0</v>
      </c>
      <c r="F101" s="103"/>
      <c r="G101" s="103">
        <v>0</v>
      </c>
      <c r="H101" s="103">
        <v>0</v>
      </c>
      <c r="I101" s="103"/>
      <c r="J101" s="118">
        <v>0</v>
      </c>
      <c r="K101" s="103">
        <v>0</v>
      </c>
      <c r="L101" s="119">
        <v>0</v>
      </c>
      <c r="M101" s="72"/>
      <c r="N101" s="72"/>
      <c r="O101" s="72"/>
      <c r="P101" s="72"/>
    </row>
    <row r="102" spans="1:16" x14ac:dyDescent="0.2">
      <c r="A102" s="110"/>
      <c r="B102" s="113"/>
      <c r="C102" s="111"/>
      <c r="D102" s="111"/>
      <c r="E102" s="111"/>
      <c r="F102" s="111"/>
      <c r="G102" s="111"/>
      <c r="H102" s="111"/>
      <c r="I102" s="111"/>
      <c r="J102" s="111"/>
      <c r="K102" s="111"/>
      <c r="L102" s="112"/>
      <c r="M102" s="72"/>
      <c r="N102" s="72"/>
      <c r="O102" s="72"/>
      <c r="P102" s="72"/>
    </row>
    <row r="103" spans="1:16" x14ac:dyDescent="0.2">
      <c r="A103" s="101" t="s">
        <v>31</v>
      </c>
      <c r="B103" s="102" t="s">
        <v>23</v>
      </c>
      <c r="C103" s="103">
        <v>4</v>
      </c>
      <c r="D103" s="103">
        <v>5945.46</v>
      </c>
      <c r="E103" s="103">
        <v>0</v>
      </c>
      <c r="F103" s="103"/>
      <c r="G103" s="103">
        <v>0</v>
      </c>
      <c r="H103" s="103">
        <v>0</v>
      </c>
      <c r="I103" s="103"/>
      <c r="J103" s="103">
        <v>0</v>
      </c>
      <c r="K103" s="103">
        <v>0</v>
      </c>
      <c r="L103" s="119">
        <v>0</v>
      </c>
      <c r="M103" s="72"/>
      <c r="N103" s="72"/>
      <c r="O103" s="72"/>
      <c r="P103" s="72"/>
    </row>
    <row r="104" spans="1:16" x14ac:dyDescent="0.2">
      <c r="A104" s="110"/>
      <c r="B104" s="113"/>
      <c r="C104" s="111"/>
      <c r="D104" s="111"/>
      <c r="E104" s="111"/>
      <c r="F104" s="111"/>
      <c r="G104" s="111"/>
      <c r="H104" s="111"/>
      <c r="I104" s="111"/>
      <c r="J104" s="111"/>
      <c r="K104" s="111"/>
      <c r="L104" s="112"/>
      <c r="M104" s="72"/>
      <c r="N104" s="72"/>
      <c r="O104" s="72"/>
      <c r="P104" s="72"/>
    </row>
    <row r="105" spans="1:16" x14ac:dyDescent="0.2">
      <c r="A105" s="101" t="s">
        <v>57</v>
      </c>
      <c r="B105" s="102" t="s">
        <v>54</v>
      </c>
      <c r="C105" s="103">
        <v>484</v>
      </c>
      <c r="D105" s="103">
        <v>642525</v>
      </c>
      <c r="E105" s="103">
        <v>0</v>
      </c>
      <c r="F105" s="103"/>
      <c r="G105" s="103">
        <v>4</v>
      </c>
      <c r="H105" s="103">
        <v>875</v>
      </c>
      <c r="I105" s="103"/>
      <c r="J105" s="118">
        <v>2</v>
      </c>
      <c r="K105" s="103">
        <v>438</v>
      </c>
      <c r="L105" s="119">
        <v>0</v>
      </c>
      <c r="M105" s="72"/>
      <c r="N105" s="72"/>
      <c r="O105" s="72"/>
      <c r="P105" s="72"/>
    </row>
    <row r="106" spans="1:16" x14ac:dyDescent="0.2">
      <c r="A106" s="74"/>
      <c r="B106" s="75"/>
      <c r="C106" s="121"/>
      <c r="D106" s="121"/>
      <c r="E106" s="121"/>
      <c r="F106" s="121"/>
      <c r="G106" s="121"/>
      <c r="H106" s="121"/>
      <c r="I106" s="121"/>
      <c r="J106" s="121"/>
      <c r="K106" s="121"/>
      <c r="L106" s="122"/>
      <c r="M106" s="77"/>
      <c r="N106" s="72"/>
      <c r="O106" s="72"/>
      <c r="P106" s="72"/>
    </row>
    <row r="107" spans="1:16" x14ac:dyDescent="0.2">
      <c r="A107" s="101" t="s">
        <v>34</v>
      </c>
      <c r="B107" s="72"/>
      <c r="C107" s="123">
        <v>18011</v>
      </c>
      <c r="D107" s="123">
        <v>18317281.460000001</v>
      </c>
      <c r="E107" s="123">
        <v>470837</v>
      </c>
      <c r="F107" s="123"/>
      <c r="G107" s="123">
        <v>430</v>
      </c>
      <c r="H107" s="123">
        <v>70352</v>
      </c>
      <c r="I107" s="123"/>
      <c r="J107" s="123">
        <v>2614</v>
      </c>
      <c r="K107" s="123">
        <v>531160</v>
      </c>
      <c r="L107" s="124">
        <v>268987</v>
      </c>
      <c r="M107" s="83"/>
      <c r="N107" s="72"/>
      <c r="O107" s="72"/>
      <c r="P107" s="72"/>
    </row>
    <row r="108" spans="1:16" x14ac:dyDescent="0.2">
      <c r="A108" s="125" t="s">
        <v>35</v>
      </c>
      <c r="B108" s="72"/>
      <c r="C108" s="123"/>
      <c r="D108" s="123">
        <v>351306042.08445245</v>
      </c>
      <c r="E108" s="123">
        <v>9030154.57278</v>
      </c>
      <c r="F108" s="123"/>
      <c r="G108" s="123"/>
      <c r="H108" s="123">
        <v>1349276.78688</v>
      </c>
      <c r="I108" s="123"/>
      <c r="J108" s="123"/>
      <c r="K108" s="123">
        <v>10187085.770400001</v>
      </c>
      <c r="L108" s="124">
        <v>5158885.5337800002</v>
      </c>
      <c r="M108" s="83"/>
      <c r="N108" s="50" t="s">
        <v>62</v>
      </c>
      <c r="O108" s="126">
        <v>19.178940000000001</v>
      </c>
      <c r="P108" s="72"/>
    </row>
    <row r="109" spans="1:16" x14ac:dyDescent="0.2">
      <c r="A109" s="98"/>
      <c r="B109" s="99"/>
      <c r="C109" s="127"/>
      <c r="D109" s="127"/>
      <c r="E109" s="127"/>
      <c r="F109" s="127"/>
      <c r="G109" s="127"/>
      <c r="H109" s="127"/>
      <c r="I109" s="127"/>
      <c r="J109" s="127"/>
      <c r="K109" s="127"/>
      <c r="L109" s="128"/>
      <c r="M109" s="77"/>
      <c r="N109" s="72"/>
      <c r="O109" s="72"/>
      <c r="P109" s="72"/>
    </row>
  </sheetData>
  <mergeCells count="3">
    <mergeCell ref="D4:E4"/>
    <mergeCell ref="G4:H4"/>
    <mergeCell ref="D54:E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workbookViewId="0">
      <selection activeCell="B1" sqref="B1"/>
    </sheetView>
  </sheetViews>
  <sheetFormatPr baseColWidth="10" defaultColWidth="8" defaultRowHeight="12.75" x14ac:dyDescent="0.2"/>
  <cols>
    <col min="1" max="1" width="2.7109375" style="3" customWidth="1"/>
    <col min="2" max="2" width="22.42578125" style="3" customWidth="1"/>
    <col min="3" max="3" width="16.140625" style="3" customWidth="1"/>
    <col min="4" max="4" width="9.28515625" style="3" customWidth="1"/>
    <col min="5" max="5" width="12.5703125" style="3" customWidth="1"/>
    <col min="6" max="6" width="3.28515625" style="3" customWidth="1"/>
    <col min="7" max="7" width="15.5703125" style="3" customWidth="1"/>
    <col min="8" max="8" width="12" style="3" customWidth="1"/>
    <col min="9" max="9" width="4.140625" style="3" customWidth="1"/>
    <col min="10" max="10" width="14.7109375" style="3" customWidth="1"/>
    <col min="11" max="11" width="10" style="3" customWidth="1"/>
    <col min="12" max="14" width="8" style="3"/>
    <col min="15" max="15" width="10.140625" style="3" bestFit="1" customWidth="1"/>
    <col min="16" max="256" width="8" style="3"/>
    <col min="257" max="257" width="2.7109375" style="3" customWidth="1"/>
    <col min="258" max="258" width="22.42578125" style="3" customWidth="1"/>
    <col min="259" max="259" width="16.140625" style="3" customWidth="1"/>
    <col min="260" max="260" width="9.28515625" style="3" customWidth="1"/>
    <col min="261" max="261" width="12.5703125" style="3" customWidth="1"/>
    <col min="262" max="262" width="3.28515625" style="3" customWidth="1"/>
    <col min="263" max="263" width="9.5703125" style="3" customWidth="1"/>
    <col min="264" max="264" width="12" style="3" customWidth="1"/>
    <col min="265" max="265" width="4.140625" style="3" customWidth="1"/>
    <col min="266" max="266" width="14.7109375" style="3" customWidth="1"/>
    <col min="267" max="267" width="10" style="3" customWidth="1"/>
    <col min="268" max="512" width="8" style="3"/>
    <col min="513" max="513" width="2.7109375" style="3" customWidth="1"/>
    <col min="514" max="514" width="22.42578125" style="3" customWidth="1"/>
    <col min="515" max="515" width="16.140625" style="3" customWidth="1"/>
    <col min="516" max="516" width="9.28515625" style="3" customWidth="1"/>
    <col min="517" max="517" width="12.5703125" style="3" customWidth="1"/>
    <col min="518" max="518" width="3.28515625" style="3" customWidth="1"/>
    <col min="519" max="519" width="9.5703125" style="3" customWidth="1"/>
    <col min="520" max="520" width="12" style="3" customWidth="1"/>
    <col min="521" max="521" width="4.140625" style="3" customWidth="1"/>
    <col min="522" max="522" width="14.7109375" style="3" customWidth="1"/>
    <col min="523" max="523" width="10" style="3" customWidth="1"/>
    <col min="524" max="768" width="8" style="3"/>
    <col min="769" max="769" width="2.7109375" style="3" customWidth="1"/>
    <col min="770" max="770" width="22.42578125" style="3" customWidth="1"/>
    <col min="771" max="771" width="16.140625" style="3" customWidth="1"/>
    <col min="772" max="772" width="9.28515625" style="3" customWidth="1"/>
    <col min="773" max="773" width="12.5703125" style="3" customWidth="1"/>
    <col min="774" max="774" width="3.28515625" style="3" customWidth="1"/>
    <col min="775" max="775" width="9.5703125" style="3" customWidth="1"/>
    <col min="776" max="776" width="12" style="3" customWidth="1"/>
    <col min="777" max="777" width="4.140625" style="3" customWidth="1"/>
    <col min="778" max="778" width="14.7109375" style="3" customWidth="1"/>
    <col min="779" max="779" width="10" style="3" customWidth="1"/>
    <col min="780" max="1024" width="8" style="3"/>
    <col min="1025" max="1025" width="2.7109375" style="3" customWidth="1"/>
    <col min="1026" max="1026" width="22.42578125" style="3" customWidth="1"/>
    <col min="1027" max="1027" width="16.140625" style="3" customWidth="1"/>
    <col min="1028" max="1028" width="9.28515625" style="3" customWidth="1"/>
    <col min="1029" max="1029" width="12.5703125" style="3" customWidth="1"/>
    <col min="1030" max="1030" width="3.28515625" style="3" customWidth="1"/>
    <col min="1031" max="1031" width="9.5703125" style="3" customWidth="1"/>
    <col min="1032" max="1032" width="12" style="3" customWidth="1"/>
    <col min="1033" max="1033" width="4.140625" style="3" customWidth="1"/>
    <col min="1034" max="1034" width="14.7109375" style="3" customWidth="1"/>
    <col min="1035" max="1035" width="10" style="3" customWidth="1"/>
    <col min="1036" max="1280" width="8" style="3"/>
    <col min="1281" max="1281" width="2.7109375" style="3" customWidth="1"/>
    <col min="1282" max="1282" width="22.42578125" style="3" customWidth="1"/>
    <col min="1283" max="1283" width="16.140625" style="3" customWidth="1"/>
    <col min="1284" max="1284" width="9.28515625" style="3" customWidth="1"/>
    <col min="1285" max="1285" width="12.5703125" style="3" customWidth="1"/>
    <col min="1286" max="1286" width="3.28515625" style="3" customWidth="1"/>
    <col min="1287" max="1287" width="9.5703125" style="3" customWidth="1"/>
    <col min="1288" max="1288" width="12" style="3" customWidth="1"/>
    <col min="1289" max="1289" width="4.140625" style="3" customWidth="1"/>
    <col min="1290" max="1290" width="14.7109375" style="3" customWidth="1"/>
    <col min="1291" max="1291" width="10" style="3" customWidth="1"/>
    <col min="1292" max="1536" width="8" style="3"/>
    <col min="1537" max="1537" width="2.7109375" style="3" customWidth="1"/>
    <col min="1538" max="1538" width="22.42578125" style="3" customWidth="1"/>
    <col min="1539" max="1539" width="16.140625" style="3" customWidth="1"/>
    <col min="1540" max="1540" width="9.28515625" style="3" customWidth="1"/>
    <col min="1541" max="1541" width="12.5703125" style="3" customWidth="1"/>
    <col min="1542" max="1542" width="3.28515625" style="3" customWidth="1"/>
    <col min="1543" max="1543" width="9.5703125" style="3" customWidth="1"/>
    <col min="1544" max="1544" width="12" style="3" customWidth="1"/>
    <col min="1545" max="1545" width="4.140625" style="3" customWidth="1"/>
    <col min="1546" max="1546" width="14.7109375" style="3" customWidth="1"/>
    <col min="1547" max="1547" width="10" style="3" customWidth="1"/>
    <col min="1548" max="1792" width="8" style="3"/>
    <col min="1793" max="1793" width="2.7109375" style="3" customWidth="1"/>
    <col min="1794" max="1794" width="22.42578125" style="3" customWidth="1"/>
    <col min="1795" max="1795" width="16.140625" style="3" customWidth="1"/>
    <col min="1796" max="1796" width="9.28515625" style="3" customWidth="1"/>
    <col min="1797" max="1797" width="12.5703125" style="3" customWidth="1"/>
    <col min="1798" max="1798" width="3.28515625" style="3" customWidth="1"/>
    <col min="1799" max="1799" width="9.5703125" style="3" customWidth="1"/>
    <col min="1800" max="1800" width="12" style="3" customWidth="1"/>
    <col min="1801" max="1801" width="4.140625" style="3" customWidth="1"/>
    <col min="1802" max="1802" width="14.7109375" style="3" customWidth="1"/>
    <col min="1803" max="1803" width="10" style="3" customWidth="1"/>
    <col min="1804" max="2048" width="8" style="3"/>
    <col min="2049" max="2049" width="2.7109375" style="3" customWidth="1"/>
    <col min="2050" max="2050" width="22.42578125" style="3" customWidth="1"/>
    <col min="2051" max="2051" width="16.140625" style="3" customWidth="1"/>
    <col min="2052" max="2052" width="9.28515625" style="3" customWidth="1"/>
    <col min="2053" max="2053" width="12.5703125" style="3" customWidth="1"/>
    <col min="2054" max="2054" width="3.28515625" style="3" customWidth="1"/>
    <col min="2055" max="2055" width="9.5703125" style="3" customWidth="1"/>
    <col min="2056" max="2056" width="12" style="3" customWidth="1"/>
    <col min="2057" max="2057" width="4.140625" style="3" customWidth="1"/>
    <col min="2058" max="2058" width="14.7109375" style="3" customWidth="1"/>
    <col min="2059" max="2059" width="10" style="3" customWidth="1"/>
    <col min="2060" max="2304" width="8" style="3"/>
    <col min="2305" max="2305" width="2.7109375" style="3" customWidth="1"/>
    <col min="2306" max="2306" width="22.42578125" style="3" customWidth="1"/>
    <col min="2307" max="2307" width="16.140625" style="3" customWidth="1"/>
    <col min="2308" max="2308" width="9.28515625" style="3" customWidth="1"/>
    <col min="2309" max="2309" width="12.5703125" style="3" customWidth="1"/>
    <col min="2310" max="2310" width="3.28515625" style="3" customWidth="1"/>
    <col min="2311" max="2311" width="9.5703125" style="3" customWidth="1"/>
    <col min="2312" max="2312" width="12" style="3" customWidth="1"/>
    <col min="2313" max="2313" width="4.140625" style="3" customWidth="1"/>
    <col min="2314" max="2314" width="14.7109375" style="3" customWidth="1"/>
    <col min="2315" max="2315" width="10" style="3" customWidth="1"/>
    <col min="2316" max="2560" width="8" style="3"/>
    <col min="2561" max="2561" width="2.7109375" style="3" customWidth="1"/>
    <col min="2562" max="2562" width="22.42578125" style="3" customWidth="1"/>
    <col min="2563" max="2563" width="16.140625" style="3" customWidth="1"/>
    <col min="2564" max="2564" width="9.28515625" style="3" customWidth="1"/>
    <col min="2565" max="2565" width="12.5703125" style="3" customWidth="1"/>
    <col min="2566" max="2566" width="3.28515625" style="3" customWidth="1"/>
    <col min="2567" max="2567" width="9.5703125" style="3" customWidth="1"/>
    <col min="2568" max="2568" width="12" style="3" customWidth="1"/>
    <col min="2569" max="2569" width="4.140625" style="3" customWidth="1"/>
    <col min="2570" max="2570" width="14.7109375" style="3" customWidth="1"/>
    <col min="2571" max="2571" width="10" style="3" customWidth="1"/>
    <col min="2572" max="2816" width="8" style="3"/>
    <col min="2817" max="2817" width="2.7109375" style="3" customWidth="1"/>
    <col min="2818" max="2818" width="22.42578125" style="3" customWidth="1"/>
    <col min="2819" max="2819" width="16.140625" style="3" customWidth="1"/>
    <col min="2820" max="2820" width="9.28515625" style="3" customWidth="1"/>
    <col min="2821" max="2821" width="12.5703125" style="3" customWidth="1"/>
    <col min="2822" max="2822" width="3.28515625" style="3" customWidth="1"/>
    <col min="2823" max="2823" width="9.5703125" style="3" customWidth="1"/>
    <col min="2824" max="2824" width="12" style="3" customWidth="1"/>
    <col min="2825" max="2825" width="4.140625" style="3" customWidth="1"/>
    <col min="2826" max="2826" width="14.7109375" style="3" customWidth="1"/>
    <col min="2827" max="2827" width="10" style="3" customWidth="1"/>
    <col min="2828" max="3072" width="8" style="3"/>
    <col min="3073" max="3073" width="2.7109375" style="3" customWidth="1"/>
    <col min="3074" max="3074" width="22.42578125" style="3" customWidth="1"/>
    <col min="3075" max="3075" width="16.140625" style="3" customWidth="1"/>
    <col min="3076" max="3076" width="9.28515625" style="3" customWidth="1"/>
    <col min="3077" max="3077" width="12.5703125" style="3" customWidth="1"/>
    <col min="3078" max="3078" width="3.28515625" style="3" customWidth="1"/>
    <col min="3079" max="3079" width="9.5703125" style="3" customWidth="1"/>
    <col min="3080" max="3080" width="12" style="3" customWidth="1"/>
    <col min="3081" max="3081" width="4.140625" style="3" customWidth="1"/>
    <col min="3082" max="3082" width="14.7109375" style="3" customWidth="1"/>
    <col min="3083" max="3083" width="10" style="3" customWidth="1"/>
    <col min="3084" max="3328" width="8" style="3"/>
    <col min="3329" max="3329" width="2.7109375" style="3" customWidth="1"/>
    <col min="3330" max="3330" width="22.42578125" style="3" customWidth="1"/>
    <col min="3331" max="3331" width="16.140625" style="3" customWidth="1"/>
    <col min="3332" max="3332" width="9.28515625" style="3" customWidth="1"/>
    <col min="3333" max="3333" width="12.5703125" style="3" customWidth="1"/>
    <col min="3334" max="3334" width="3.28515625" style="3" customWidth="1"/>
    <col min="3335" max="3335" width="9.5703125" style="3" customWidth="1"/>
    <col min="3336" max="3336" width="12" style="3" customWidth="1"/>
    <col min="3337" max="3337" width="4.140625" style="3" customWidth="1"/>
    <col min="3338" max="3338" width="14.7109375" style="3" customWidth="1"/>
    <col min="3339" max="3339" width="10" style="3" customWidth="1"/>
    <col min="3340" max="3584" width="8" style="3"/>
    <col min="3585" max="3585" width="2.7109375" style="3" customWidth="1"/>
    <col min="3586" max="3586" width="22.42578125" style="3" customWidth="1"/>
    <col min="3587" max="3587" width="16.140625" style="3" customWidth="1"/>
    <col min="3588" max="3588" width="9.28515625" style="3" customWidth="1"/>
    <col min="3589" max="3589" width="12.5703125" style="3" customWidth="1"/>
    <col min="3590" max="3590" width="3.28515625" style="3" customWidth="1"/>
    <col min="3591" max="3591" width="9.5703125" style="3" customWidth="1"/>
    <col min="3592" max="3592" width="12" style="3" customWidth="1"/>
    <col min="3593" max="3593" width="4.140625" style="3" customWidth="1"/>
    <col min="3594" max="3594" width="14.7109375" style="3" customWidth="1"/>
    <col min="3595" max="3595" width="10" style="3" customWidth="1"/>
    <col min="3596" max="3840" width="8" style="3"/>
    <col min="3841" max="3841" width="2.7109375" style="3" customWidth="1"/>
    <col min="3842" max="3842" width="22.42578125" style="3" customWidth="1"/>
    <col min="3843" max="3843" width="16.140625" style="3" customWidth="1"/>
    <col min="3844" max="3844" width="9.28515625" style="3" customWidth="1"/>
    <col min="3845" max="3845" width="12.5703125" style="3" customWidth="1"/>
    <col min="3846" max="3846" width="3.28515625" style="3" customWidth="1"/>
    <col min="3847" max="3847" width="9.5703125" style="3" customWidth="1"/>
    <col min="3848" max="3848" width="12" style="3" customWidth="1"/>
    <col min="3849" max="3849" width="4.140625" style="3" customWidth="1"/>
    <col min="3850" max="3850" width="14.7109375" style="3" customWidth="1"/>
    <col min="3851" max="3851" width="10" style="3" customWidth="1"/>
    <col min="3852" max="4096" width="8" style="3"/>
    <col min="4097" max="4097" width="2.7109375" style="3" customWidth="1"/>
    <col min="4098" max="4098" width="22.42578125" style="3" customWidth="1"/>
    <col min="4099" max="4099" width="16.140625" style="3" customWidth="1"/>
    <col min="4100" max="4100" width="9.28515625" style="3" customWidth="1"/>
    <col min="4101" max="4101" width="12.5703125" style="3" customWidth="1"/>
    <col min="4102" max="4102" width="3.28515625" style="3" customWidth="1"/>
    <col min="4103" max="4103" width="9.5703125" style="3" customWidth="1"/>
    <col min="4104" max="4104" width="12" style="3" customWidth="1"/>
    <col min="4105" max="4105" width="4.140625" style="3" customWidth="1"/>
    <col min="4106" max="4106" width="14.7109375" style="3" customWidth="1"/>
    <col min="4107" max="4107" width="10" style="3" customWidth="1"/>
    <col min="4108" max="4352" width="8" style="3"/>
    <col min="4353" max="4353" width="2.7109375" style="3" customWidth="1"/>
    <col min="4354" max="4354" width="22.42578125" style="3" customWidth="1"/>
    <col min="4355" max="4355" width="16.140625" style="3" customWidth="1"/>
    <col min="4356" max="4356" width="9.28515625" style="3" customWidth="1"/>
    <col min="4357" max="4357" width="12.5703125" style="3" customWidth="1"/>
    <col min="4358" max="4358" width="3.28515625" style="3" customWidth="1"/>
    <col min="4359" max="4359" width="9.5703125" style="3" customWidth="1"/>
    <col min="4360" max="4360" width="12" style="3" customWidth="1"/>
    <col min="4361" max="4361" width="4.140625" style="3" customWidth="1"/>
    <col min="4362" max="4362" width="14.7109375" style="3" customWidth="1"/>
    <col min="4363" max="4363" width="10" style="3" customWidth="1"/>
    <col min="4364" max="4608" width="8" style="3"/>
    <col min="4609" max="4609" width="2.7109375" style="3" customWidth="1"/>
    <col min="4610" max="4610" width="22.42578125" style="3" customWidth="1"/>
    <col min="4611" max="4611" width="16.140625" style="3" customWidth="1"/>
    <col min="4612" max="4612" width="9.28515625" style="3" customWidth="1"/>
    <col min="4613" max="4613" width="12.5703125" style="3" customWidth="1"/>
    <col min="4614" max="4614" width="3.28515625" style="3" customWidth="1"/>
    <col min="4615" max="4615" width="9.5703125" style="3" customWidth="1"/>
    <col min="4616" max="4616" width="12" style="3" customWidth="1"/>
    <col min="4617" max="4617" width="4.140625" style="3" customWidth="1"/>
    <col min="4618" max="4618" width="14.7109375" style="3" customWidth="1"/>
    <col min="4619" max="4619" width="10" style="3" customWidth="1"/>
    <col min="4620" max="4864" width="8" style="3"/>
    <col min="4865" max="4865" width="2.7109375" style="3" customWidth="1"/>
    <col min="4866" max="4866" width="22.42578125" style="3" customWidth="1"/>
    <col min="4867" max="4867" width="16.140625" style="3" customWidth="1"/>
    <col min="4868" max="4868" width="9.28515625" style="3" customWidth="1"/>
    <col min="4869" max="4869" width="12.5703125" style="3" customWidth="1"/>
    <col min="4870" max="4870" width="3.28515625" style="3" customWidth="1"/>
    <col min="4871" max="4871" width="9.5703125" style="3" customWidth="1"/>
    <col min="4872" max="4872" width="12" style="3" customWidth="1"/>
    <col min="4873" max="4873" width="4.140625" style="3" customWidth="1"/>
    <col min="4874" max="4874" width="14.7109375" style="3" customWidth="1"/>
    <col min="4875" max="4875" width="10" style="3" customWidth="1"/>
    <col min="4876" max="5120" width="8" style="3"/>
    <col min="5121" max="5121" width="2.7109375" style="3" customWidth="1"/>
    <col min="5122" max="5122" width="22.42578125" style="3" customWidth="1"/>
    <col min="5123" max="5123" width="16.140625" style="3" customWidth="1"/>
    <col min="5124" max="5124" width="9.28515625" style="3" customWidth="1"/>
    <col min="5125" max="5125" width="12.5703125" style="3" customWidth="1"/>
    <col min="5126" max="5126" width="3.28515625" style="3" customWidth="1"/>
    <col min="5127" max="5127" width="9.5703125" style="3" customWidth="1"/>
    <col min="5128" max="5128" width="12" style="3" customWidth="1"/>
    <col min="5129" max="5129" width="4.140625" style="3" customWidth="1"/>
    <col min="5130" max="5130" width="14.7109375" style="3" customWidth="1"/>
    <col min="5131" max="5131" width="10" style="3" customWidth="1"/>
    <col min="5132" max="5376" width="8" style="3"/>
    <col min="5377" max="5377" width="2.7109375" style="3" customWidth="1"/>
    <col min="5378" max="5378" width="22.42578125" style="3" customWidth="1"/>
    <col min="5379" max="5379" width="16.140625" style="3" customWidth="1"/>
    <col min="5380" max="5380" width="9.28515625" style="3" customWidth="1"/>
    <col min="5381" max="5381" width="12.5703125" style="3" customWidth="1"/>
    <col min="5382" max="5382" width="3.28515625" style="3" customWidth="1"/>
    <col min="5383" max="5383" width="9.5703125" style="3" customWidth="1"/>
    <col min="5384" max="5384" width="12" style="3" customWidth="1"/>
    <col min="5385" max="5385" width="4.140625" style="3" customWidth="1"/>
    <col min="5386" max="5386" width="14.7109375" style="3" customWidth="1"/>
    <col min="5387" max="5387" width="10" style="3" customWidth="1"/>
    <col min="5388" max="5632" width="8" style="3"/>
    <col min="5633" max="5633" width="2.7109375" style="3" customWidth="1"/>
    <col min="5634" max="5634" width="22.42578125" style="3" customWidth="1"/>
    <col min="5635" max="5635" width="16.140625" style="3" customWidth="1"/>
    <col min="5636" max="5636" width="9.28515625" style="3" customWidth="1"/>
    <col min="5637" max="5637" width="12.5703125" style="3" customWidth="1"/>
    <col min="5638" max="5638" width="3.28515625" style="3" customWidth="1"/>
    <col min="5639" max="5639" width="9.5703125" style="3" customWidth="1"/>
    <col min="5640" max="5640" width="12" style="3" customWidth="1"/>
    <col min="5641" max="5641" width="4.140625" style="3" customWidth="1"/>
    <col min="5642" max="5642" width="14.7109375" style="3" customWidth="1"/>
    <col min="5643" max="5643" width="10" style="3" customWidth="1"/>
    <col min="5644" max="5888" width="8" style="3"/>
    <col min="5889" max="5889" width="2.7109375" style="3" customWidth="1"/>
    <col min="5890" max="5890" width="22.42578125" style="3" customWidth="1"/>
    <col min="5891" max="5891" width="16.140625" style="3" customWidth="1"/>
    <col min="5892" max="5892" width="9.28515625" style="3" customWidth="1"/>
    <col min="5893" max="5893" width="12.5703125" style="3" customWidth="1"/>
    <col min="5894" max="5894" width="3.28515625" style="3" customWidth="1"/>
    <col min="5895" max="5895" width="9.5703125" style="3" customWidth="1"/>
    <col min="5896" max="5896" width="12" style="3" customWidth="1"/>
    <col min="5897" max="5897" width="4.140625" style="3" customWidth="1"/>
    <col min="5898" max="5898" width="14.7109375" style="3" customWidth="1"/>
    <col min="5899" max="5899" width="10" style="3" customWidth="1"/>
    <col min="5900" max="6144" width="8" style="3"/>
    <col min="6145" max="6145" width="2.7109375" style="3" customWidth="1"/>
    <col min="6146" max="6146" width="22.42578125" style="3" customWidth="1"/>
    <col min="6147" max="6147" width="16.140625" style="3" customWidth="1"/>
    <col min="6148" max="6148" width="9.28515625" style="3" customWidth="1"/>
    <col min="6149" max="6149" width="12.5703125" style="3" customWidth="1"/>
    <col min="6150" max="6150" width="3.28515625" style="3" customWidth="1"/>
    <col min="6151" max="6151" width="9.5703125" style="3" customWidth="1"/>
    <col min="6152" max="6152" width="12" style="3" customWidth="1"/>
    <col min="6153" max="6153" width="4.140625" style="3" customWidth="1"/>
    <col min="6154" max="6154" width="14.7109375" style="3" customWidth="1"/>
    <col min="6155" max="6155" width="10" style="3" customWidth="1"/>
    <col min="6156" max="6400" width="8" style="3"/>
    <col min="6401" max="6401" width="2.7109375" style="3" customWidth="1"/>
    <col min="6402" max="6402" width="22.42578125" style="3" customWidth="1"/>
    <col min="6403" max="6403" width="16.140625" style="3" customWidth="1"/>
    <col min="6404" max="6404" width="9.28515625" style="3" customWidth="1"/>
    <col min="6405" max="6405" width="12.5703125" style="3" customWidth="1"/>
    <col min="6406" max="6406" width="3.28515625" style="3" customWidth="1"/>
    <col min="6407" max="6407" width="9.5703125" style="3" customWidth="1"/>
    <col min="6408" max="6408" width="12" style="3" customWidth="1"/>
    <col min="6409" max="6409" width="4.140625" style="3" customWidth="1"/>
    <col min="6410" max="6410" width="14.7109375" style="3" customWidth="1"/>
    <col min="6411" max="6411" width="10" style="3" customWidth="1"/>
    <col min="6412" max="6656" width="8" style="3"/>
    <col min="6657" max="6657" width="2.7109375" style="3" customWidth="1"/>
    <col min="6658" max="6658" width="22.42578125" style="3" customWidth="1"/>
    <col min="6659" max="6659" width="16.140625" style="3" customWidth="1"/>
    <col min="6660" max="6660" width="9.28515625" style="3" customWidth="1"/>
    <col min="6661" max="6661" width="12.5703125" style="3" customWidth="1"/>
    <col min="6662" max="6662" width="3.28515625" style="3" customWidth="1"/>
    <col min="6663" max="6663" width="9.5703125" style="3" customWidth="1"/>
    <col min="6664" max="6664" width="12" style="3" customWidth="1"/>
    <col min="6665" max="6665" width="4.140625" style="3" customWidth="1"/>
    <col min="6666" max="6666" width="14.7109375" style="3" customWidth="1"/>
    <col min="6667" max="6667" width="10" style="3" customWidth="1"/>
    <col min="6668" max="6912" width="8" style="3"/>
    <col min="6913" max="6913" width="2.7109375" style="3" customWidth="1"/>
    <col min="6914" max="6914" width="22.42578125" style="3" customWidth="1"/>
    <col min="6915" max="6915" width="16.140625" style="3" customWidth="1"/>
    <col min="6916" max="6916" width="9.28515625" style="3" customWidth="1"/>
    <col min="6917" max="6917" width="12.5703125" style="3" customWidth="1"/>
    <col min="6918" max="6918" width="3.28515625" style="3" customWidth="1"/>
    <col min="6919" max="6919" width="9.5703125" style="3" customWidth="1"/>
    <col min="6920" max="6920" width="12" style="3" customWidth="1"/>
    <col min="6921" max="6921" width="4.140625" style="3" customWidth="1"/>
    <col min="6922" max="6922" width="14.7109375" style="3" customWidth="1"/>
    <col min="6923" max="6923" width="10" style="3" customWidth="1"/>
    <col min="6924" max="7168" width="8" style="3"/>
    <col min="7169" max="7169" width="2.7109375" style="3" customWidth="1"/>
    <col min="7170" max="7170" width="22.42578125" style="3" customWidth="1"/>
    <col min="7171" max="7171" width="16.140625" style="3" customWidth="1"/>
    <col min="7172" max="7172" width="9.28515625" style="3" customWidth="1"/>
    <col min="7173" max="7173" width="12.5703125" style="3" customWidth="1"/>
    <col min="7174" max="7174" width="3.28515625" style="3" customWidth="1"/>
    <col min="7175" max="7175" width="9.5703125" style="3" customWidth="1"/>
    <col min="7176" max="7176" width="12" style="3" customWidth="1"/>
    <col min="7177" max="7177" width="4.140625" style="3" customWidth="1"/>
    <col min="7178" max="7178" width="14.7109375" style="3" customWidth="1"/>
    <col min="7179" max="7179" width="10" style="3" customWidth="1"/>
    <col min="7180" max="7424" width="8" style="3"/>
    <col min="7425" max="7425" width="2.7109375" style="3" customWidth="1"/>
    <col min="7426" max="7426" width="22.42578125" style="3" customWidth="1"/>
    <col min="7427" max="7427" width="16.140625" style="3" customWidth="1"/>
    <col min="7428" max="7428" width="9.28515625" style="3" customWidth="1"/>
    <col min="7429" max="7429" width="12.5703125" style="3" customWidth="1"/>
    <col min="7430" max="7430" width="3.28515625" style="3" customWidth="1"/>
    <col min="7431" max="7431" width="9.5703125" style="3" customWidth="1"/>
    <col min="7432" max="7432" width="12" style="3" customWidth="1"/>
    <col min="7433" max="7433" width="4.140625" style="3" customWidth="1"/>
    <col min="7434" max="7434" width="14.7109375" style="3" customWidth="1"/>
    <col min="7435" max="7435" width="10" style="3" customWidth="1"/>
    <col min="7436" max="7680" width="8" style="3"/>
    <col min="7681" max="7681" width="2.7109375" style="3" customWidth="1"/>
    <col min="7682" max="7682" width="22.42578125" style="3" customWidth="1"/>
    <col min="7683" max="7683" width="16.140625" style="3" customWidth="1"/>
    <col min="7684" max="7684" width="9.28515625" style="3" customWidth="1"/>
    <col min="7685" max="7685" width="12.5703125" style="3" customWidth="1"/>
    <col min="7686" max="7686" width="3.28515625" style="3" customWidth="1"/>
    <col min="7687" max="7687" width="9.5703125" style="3" customWidth="1"/>
    <col min="7688" max="7688" width="12" style="3" customWidth="1"/>
    <col min="7689" max="7689" width="4.140625" style="3" customWidth="1"/>
    <col min="7690" max="7690" width="14.7109375" style="3" customWidth="1"/>
    <col min="7691" max="7691" width="10" style="3" customWidth="1"/>
    <col min="7692" max="7936" width="8" style="3"/>
    <col min="7937" max="7937" width="2.7109375" style="3" customWidth="1"/>
    <col min="7938" max="7938" width="22.42578125" style="3" customWidth="1"/>
    <col min="7939" max="7939" width="16.140625" style="3" customWidth="1"/>
    <col min="7940" max="7940" width="9.28515625" style="3" customWidth="1"/>
    <col min="7941" max="7941" width="12.5703125" style="3" customWidth="1"/>
    <col min="7942" max="7942" width="3.28515625" style="3" customWidth="1"/>
    <col min="7943" max="7943" width="9.5703125" style="3" customWidth="1"/>
    <col min="7944" max="7944" width="12" style="3" customWidth="1"/>
    <col min="7945" max="7945" width="4.140625" style="3" customWidth="1"/>
    <col min="7946" max="7946" width="14.7109375" style="3" customWidth="1"/>
    <col min="7947" max="7947" width="10" style="3" customWidth="1"/>
    <col min="7948" max="8192" width="8" style="3"/>
    <col min="8193" max="8193" width="2.7109375" style="3" customWidth="1"/>
    <col min="8194" max="8194" width="22.42578125" style="3" customWidth="1"/>
    <col min="8195" max="8195" width="16.140625" style="3" customWidth="1"/>
    <col min="8196" max="8196" width="9.28515625" style="3" customWidth="1"/>
    <col min="8197" max="8197" width="12.5703125" style="3" customWidth="1"/>
    <col min="8198" max="8198" width="3.28515625" style="3" customWidth="1"/>
    <col min="8199" max="8199" width="9.5703125" style="3" customWidth="1"/>
    <col min="8200" max="8200" width="12" style="3" customWidth="1"/>
    <col min="8201" max="8201" width="4.140625" style="3" customWidth="1"/>
    <col min="8202" max="8202" width="14.7109375" style="3" customWidth="1"/>
    <col min="8203" max="8203" width="10" style="3" customWidth="1"/>
    <col min="8204" max="8448" width="8" style="3"/>
    <col min="8449" max="8449" width="2.7109375" style="3" customWidth="1"/>
    <col min="8450" max="8450" width="22.42578125" style="3" customWidth="1"/>
    <col min="8451" max="8451" width="16.140625" style="3" customWidth="1"/>
    <col min="8452" max="8452" width="9.28515625" style="3" customWidth="1"/>
    <col min="8453" max="8453" width="12.5703125" style="3" customWidth="1"/>
    <col min="8454" max="8454" width="3.28515625" style="3" customWidth="1"/>
    <col min="8455" max="8455" width="9.5703125" style="3" customWidth="1"/>
    <col min="8456" max="8456" width="12" style="3" customWidth="1"/>
    <col min="8457" max="8457" width="4.140625" style="3" customWidth="1"/>
    <col min="8458" max="8458" width="14.7109375" style="3" customWidth="1"/>
    <col min="8459" max="8459" width="10" style="3" customWidth="1"/>
    <col min="8460" max="8704" width="8" style="3"/>
    <col min="8705" max="8705" width="2.7109375" style="3" customWidth="1"/>
    <col min="8706" max="8706" width="22.42578125" style="3" customWidth="1"/>
    <col min="8707" max="8707" width="16.140625" style="3" customWidth="1"/>
    <col min="8708" max="8708" width="9.28515625" style="3" customWidth="1"/>
    <col min="8709" max="8709" width="12.5703125" style="3" customWidth="1"/>
    <col min="8710" max="8710" width="3.28515625" style="3" customWidth="1"/>
    <col min="8711" max="8711" width="9.5703125" style="3" customWidth="1"/>
    <col min="8712" max="8712" width="12" style="3" customWidth="1"/>
    <col min="8713" max="8713" width="4.140625" style="3" customWidth="1"/>
    <col min="8714" max="8714" width="14.7109375" style="3" customWidth="1"/>
    <col min="8715" max="8715" width="10" style="3" customWidth="1"/>
    <col min="8716" max="8960" width="8" style="3"/>
    <col min="8961" max="8961" width="2.7109375" style="3" customWidth="1"/>
    <col min="8962" max="8962" width="22.42578125" style="3" customWidth="1"/>
    <col min="8963" max="8963" width="16.140625" style="3" customWidth="1"/>
    <col min="8964" max="8964" width="9.28515625" style="3" customWidth="1"/>
    <col min="8965" max="8965" width="12.5703125" style="3" customWidth="1"/>
    <col min="8966" max="8966" width="3.28515625" style="3" customWidth="1"/>
    <col min="8967" max="8967" width="9.5703125" style="3" customWidth="1"/>
    <col min="8968" max="8968" width="12" style="3" customWidth="1"/>
    <col min="8969" max="8969" width="4.140625" style="3" customWidth="1"/>
    <col min="8970" max="8970" width="14.7109375" style="3" customWidth="1"/>
    <col min="8971" max="8971" width="10" style="3" customWidth="1"/>
    <col min="8972" max="9216" width="8" style="3"/>
    <col min="9217" max="9217" width="2.7109375" style="3" customWidth="1"/>
    <col min="9218" max="9218" width="22.42578125" style="3" customWidth="1"/>
    <col min="9219" max="9219" width="16.140625" style="3" customWidth="1"/>
    <col min="9220" max="9220" width="9.28515625" style="3" customWidth="1"/>
    <col min="9221" max="9221" width="12.5703125" style="3" customWidth="1"/>
    <col min="9222" max="9222" width="3.28515625" style="3" customWidth="1"/>
    <col min="9223" max="9223" width="9.5703125" style="3" customWidth="1"/>
    <col min="9224" max="9224" width="12" style="3" customWidth="1"/>
    <col min="9225" max="9225" width="4.140625" style="3" customWidth="1"/>
    <col min="9226" max="9226" width="14.7109375" style="3" customWidth="1"/>
    <col min="9227" max="9227" width="10" style="3" customWidth="1"/>
    <col min="9228" max="9472" width="8" style="3"/>
    <col min="9473" max="9473" width="2.7109375" style="3" customWidth="1"/>
    <col min="9474" max="9474" width="22.42578125" style="3" customWidth="1"/>
    <col min="9475" max="9475" width="16.140625" style="3" customWidth="1"/>
    <col min="9476" max="9476" width="9.28515625" style="3" customWidth="1"/>
    <col min="9477" max="9477" width="12.5703125" style="3" customWidth="1"/>
    <col min="9478" max="9478" width="3.28515625" style="3" customWidth="1"/>
    <col min="9479" max="9479" width="9.5703125" style="3" customWidth="1"/>
    <col min="9480" max="9480" width="12" style="3" customWidth="1"/>
    <col min="9481" max="9481" width="4.140625" style="3" customWidth="1"/>
    <col min="9482" max="9482" width="14.7109375" style="3" customWidth="1"/>
    <col min="9483" max="9483" width="10" style="3" customWidth="1"/>
    <col min="9484" max="9728" width="8" style="3"/>
    <col min="9729" max="9729" width="2.7109375" style="3" customWidth="1"/>
    <col min="9730" max="9730" width="22.42578125" style="3" customWidth="1"/>
    <col min="9731" max="9731" width="16.140625" style="3" customWidth="1"/>
    <col min="9732" max="9732" width="9.28515625" style="3" customWidth="1"/>
    <col min="9733" max="9733" width="12.5703125" style="3" customWidth="1"/>
    <col min="9734" max="9734" width="3.28515625" style="3" customWidth="1"/>
    <col min="9735" max="9735" width="9.5703125" style="3" customWidth="1"/>
    <col min="9736" max="9736" width="12" style="3" customWidth="1"/>
    <col min="9737" max="9737" width="4.140625" style="3" customWidth="1"/>
    <col min="9738" max="9738" width="14.7109375" style="3" customWidth="1"/>
    <col min="9739" max="9739" width="10" style="3" customWidth="1"/>
    <col min="9740" max="9984" width="8" style="3"/>
    <col min="9985" max="9985" width="2.7109375" style="3" customWidth="1"/>
    <col min="9986" max="9986" width="22.42578125" style="3" customWidth="1"/>
    <col min="9987" max="9987" width="16.140625" style="3" customWidth="1"/>
    <col min="9988" max="9988" width="9.28515625" style="3" customWidth="1"/>
    <col min="9989" max="9989" width="12.5703125" style="3" customWidth="1"/>
    <col min="9990" max="9990" width="3.28515625" style="3" customWidth="1"/>
    <col min="9991" max="9991" width="9.5703125" style="3" customWidth="1"/>
    <col min="9992" max="9992" width="12" style="3" customWidth="1"/>
    <col min="9993" max="9993" width="4.140625" style="3" customWidth="1"/>
    <col min="9994" max="9994" width="14.7109375" style="3" customWidth="1"/>
    <col min="9995" max="9995" width="10" style="3" customWidth="1"/>
    <col min="9996" max="10240" width="8" style="3"/>
    <col min="10241" max="10241" width="2.7109375" style="3" customWidth="1"/>
    <col min="10242" max="10242" width="22.42578125" style="3" customWidth="1"/>
    <col min="10243" max="10243" width="16.140625" style="3" customWidth="1"/>
    <col min="10244" max="10244" width="9.28515625" style="3" customWidth="1"/>
    <col min="10245" max="10245" width="12.5703125" style="3" customWidth="1"/>
    <col min="10246" max="10246" width="3.28515625" style="3" customWidth="1"/>
    <col min="10247" max="10247" width="9.5703125" style="3" customWidth="1"/>
    <col min="10248" max="10248" width="12" style="3" customWidth="1"/>
    <col min="10249" max="10249" width="4.140625" style="3" customWidth="1"/>
    <col min="10250" max="10250" width="14.7109375" style="3" customWidth="1"/>
    <col min="10251" max="10251" width="10" style="3" customWidth="1"/>
    <col min="10252" max="10496" width="8" style="3"/>
    <col min="10497" max="10497" width="2.7109375" style="3" customWidth="1"/>
    <col min="10498" max="10498" width="22.42578125" style="3" customWidth="1"/>
    <col min="10499" max="10499" width="16.140625" style="3" customWidth="1"/>
    <col min="10500" max="10500" width="9.28515625" style="3" customWidth="1"/>
    <col min="10501" max="10501" width="12.5703125" style="3" customWidth="1"/>
    <col min="10502" max="10502" width="3.28515625" style="3" customWidth="1"/>
    <col min="10503" max="10503" width="9.5703125" style="3" customWidth="1"/>
    <col min="10504" max="10504" width="12" style="3" customWidth="1"/>
    <col min="10505" max="10505" width="4.140625" style="3" customWidth="1"/>
    <col min="10506" max="10506" width="14.7109375" style="3" customWidth="1"/>
    <col min="10507" max="10507" width="10" style="3" customWidth="1"/>
    <col min="10508" max="10752" width="8" style="3"/>
    <col min="10753" max="10753" width="2.7109375" style="3" customWidth="1"/>
    <col min="10754" max="10754" width="22.42578125" style="3" customWidth="1"/>
    <col min="10755" max="10755" width="16.140625" style="3" customWidth="1"/>
    <col min="10756" max="10756" width="9.28515625" style="3" customWidth="1"/>
    <col min="10757" max="10757" width="12.5703125" style="3" customWidth="1"/>
    <col min="10758" max="10758" width="3.28515625" style="3" customWidth="1"/>
    <col min="10759" max="10759" width="9.5703125" style="3" customWidth="1"/>
    <col min="10760" max="10760" width="12" style="3" customWidth="1"/>
    <col min="10761" max="10761" width="4.140625" style="3" customWidth="1"/>
    <col min="10762" max="10762" width="14.7109375" style="3" customWidth="1"/>
    <col min="10763" max="10763" width="10" style="3" customWidth="1"/>
    <col min="10764" max="11008" width="8" style="3"/>
    <col min="11009" max="11009" width="2.7109375" style="3" customWidth="1"/>
    <col min="11010" max="11010" width="22.42578125" style="3" customWidth="1"/>
    <col min="11011" max="11011" width="16.140625" style="3" customWidth="1"/>
    <col min="11012" max="11012" width="9.28515625" style="3" customWidth="1"/>
    <col min="11013" max="11013" width="12.5703125" style="3" customWidth="1"/>
    <col min="11014" max="11014" width="3.28515625" style="3" customWidth="1"/>
    <col min="11015" max="11015" width="9.5703125" style="3" customWidth="1"/>
    <col min="11016" max="11016" width="12" style="3" customWidth="1"/>
    <col min="11017" max="11017" width="4.140625" style="3" customWidth="1"/>
    <col min="11018" max="11018" width="14.7109375" style="3" customWidth="1"/>
    <col min="11019" max="11019" width="10" style="3" customWidth="1"/>
    <col min="11020" max="11264" width="8" style="3"/>
    <col min="11265" max="11265" width="2.7109375" style="3" customWidth="1"/>
    <col min="11266" max="11266" width="22.42578125" style="3" customWidth="1"/>
    <col min="11267" max="11267" width="16.140625" style="3" customWidth="1"/>
    <col min="11268" max="11268" width="9.28515625" style="3" customWidth="1"/>
    <col min="11269" max="11269" width="12.5703125" style="3" customWidth="1"/>
    <col min="11270" max="11270" width="3.28515625" style="3" customWidth="1"/>
    <col min="11271" max="11271" width="9.5703125" style="3" customWidth="1"/>
    <col min="11272" max="11272" width="12" style="3" customWidth="1"/>
    <col min="11273" max="11273" width="4.140625" style="3" customWidth="1"/>
    <col min="11274" max="11274" width="14.7109375" style="3" customWidth="1"/>
    <col min="11275" max="11275" width="10" style="3" customWidth="1"/>
    <col min="11276" max="11520" width="8" style="3"/>
    <col min="11521" max="11521" width="2.7109375" style="3" customWidth="1"/>
    <col min="11522" max="11522" width="22.42578125" style="3" customWidth="1"/>
    <col min="11523" max="11523" width="16.140625" style="3" customWidth="1"/>
    <col min="11524" max="11524" width="9.28515625" style="3" customWidth="1"/>
    <col min="11525" max="11525" width="12.5703125" style="3" customWidth="1"/>
    <col min="11526" max="11526" width="3.28515625" style="3" customWidth="1"/>
    <col min="11527" max="11527" width="9.5703125" style="3" customWidth="1"/>
    <col min="11528" max="11528" width="12" style="3" customWidth="1"/>
    <col min="11529" max="11529" width="4.140625" style="3" customWidth="1"/>
    <col min="11530" max="11530" width="14.7109375" style="3" customWidth="1"/>
    <col min="11531" max="11531" width="10" style="3" customWidth="1"/>
    <col min="11532" max="11776" width="8" style="3"/>
    <col min="11777" max="11777" width="2.7109375" style="3" customWidth="1"/>
    <col min="11778" max="11778" width="22.42578125" style="3" customWidth="1"/>
    <col min="11779" max="11779" width="16.140625" style="3" customWidth="1"/>
    <col min="11780" max="11780" width="9.28515625" style="3" customWidth="1"/>
    <col min="11781" max="11781" width="12.5703125" style="3" customWidth="1"/>
    <col min="11782" max="11782" width="3.28515625" style="3" customWidth="1"/>
    <col min="11783" max="11783" width="9.5703125" style="3" customWidth="1"/>
    <col min="11784" max="11784" width="12" style="3" customWidth="1"/>
    <col min="11785" max="11785" width="4.140625" style="3" customWidth="1"/>
    <col min="11786" max="11786" width="14.7109375" style="3" customWidth="1"/>
    <col min="11787" max="11787" width="10" style="3" customWidth="1"/>
    <col min="11788" max="12032" width="8" style="3"/>
    <col min="12033" max="12033" width="2.7109375" style="3" customWidth="1"/>
    <col min="12034" max="12034" width="22.42578125" style="3" customWidth="1"/>
    <col min="12035" max="12035" width="16.140625" style="3" customWidth="1"/>
    <col min="12036" max="12036" width="9.28515625" style="3" customWidth="1"/>
    <col min="12037" max="12037" width="12.5703125" style="3" customWidth="1"/>
    <col min="12038" max="12038" width="3.28515625" style="3" customWidth="1"/>
    <col min="12039" max="12039" width="9.5703125" style="3" customWidth="1"/>
    <col min="12040" max="12040" width="12" style="3" customWidth="1"/>
    <col min="12041" max="12041" width="4.140625" style="3" customWidth="1"/>
    <col min="12042" max="12042" width="14.7109375" style="3" customWidth="1"/>
    <col min="12043" max="12043" width="10" style="3" customWidth="1"/>
    <col min="12044" max="12288" width="8" style="3"/>
    <col min="12289" max="12289" width="2.7109375" style="3" customWidth="1"/>
    <col min="12290" max="12290" width="22.42578125" style="3" customWidth="1"/>
    <col min="12291" max="12291" width="16.140625" style="3" customWidth="1"/>
    <col min="12292" max="12292" width="9.28515625" style="3" customWidth="1"/>
    <col min="12293" max="12293" width="12.5703125" style="3" customWidth="1"/>
    <col min="12294" max="12294" width="3.28515625" style="3" customWidth="1"/>
    <col min="12295" max="12295" width="9.5703125" style="3" customWidth="1"/>
    <col min="12296" max="12296" width="12" style="3" customWidth="1"/>
    <col min="12297" max="12297" width="4.140625" style="3" customWidth="1"/>
    <col min="12298" max="12298" width="14.7109375" style="3" customWidth="1"/>
    <col min="12299" max="12299" width="10" style="3" customWidth="1"/>
    <col min="12300" max="12544" width="8" style="3"/>
    <col min="12545" max="12545" width="2.7109375" style="3" customWidth="1"/>
    <col min="12546" max="12546" width="22.42578125" style="3" customWidth="1"/>
    <col min="12547" max="12547" width="16.140625" style="3" customWidth="1"/>
    <col min="12548" max="12548" width="9.28515625" style="3" customWidth="1"/>
    <col min="12549" max="12549" width="12.5703125" style="3" customWidth="1"/>
    <col min="12550" max="12550" width="3.28515625" style="3" customWidth="1"/>
    <col min="12551" max="12551" width="9.5703125" style="3" customWidth="1"/>
    <col min="12552" max="12552" width="12" style="3" customWidth="1"/>
    <col min="12553" max="12553" width="4.140625" style="3" customWidth="1"/>
    <col min="12554" max="12554" width="14.7109375" style="3" customWidth="1"/>
    <col min="12555" max="12555" width="10" style="3" customWidth="1"/>
    <col min="12556" max="12800" width="8" style="3"/>
    <col min="12801" max="12801" width="2.7109375" style="3" customWidth="1"/>
    <col min="12802" max="12802" width="22.42578125" style="3" customWidth="1"/>
    <col min="12803" max="12803" width="16.140625" style="3" customWidth="1"/>
    <col min="12804" max="12804" width="9.28515625" style="3" customWidth="1"/>
    <col min="12805" max="12805" width="12.5703125" style="3" customWidth="1"/>
    <col min="12806" max="12806" width="3.28515625" style="3" customWidth="1"/>
    <col min="12807" max="12807" width="9.5703125" style="3" customWidth="1"/>
    <col min="12808" max="12808" width="12" style="3" customWidth="1"/>
    <col min="12809" max="12809" width="4.140625" style="3" customWidth="1"/>
    <col min="12810" max="12810" width="14.7109375" style="3" customWidth="1"/>
    <col min="12811" max="12811" width="10" style="3" customWidth="1"/>
    <col min="12812" max="13056" width="8" style="3"/>
    <col min="13057" max="13057" width="2.7109375" style="3" customWidth="1"/>
    <col min="13058" max="13058" width="22.42578125" style="3" customWidth="1"/>
    <col min="13059" max="13059" width="16.140625" style="3" customWidth="1"/>
    <col min="13060" max="13060" width="9.28515625" style="3" customWidth="1"/>
    <col min="13061" max="13061" width="12.5703125" style="3" customWidth="1"/>
    <col min="13062" max="13062" width="3.28515625" style="3" customWidth="1"/>
    <col min="13063" max="13063" width="9.5703125" style="3" customWidth="1"/>
    <col min="13064" max="13064" width="12" style="3" customWidth="1"/>
    <col min="13065" max="13065" width="4.140625" style="3" customWidth="1"/>
    <col min="13066" max="13066" width="14.7109375" style="3" customWidth="1"/>
    <col min="13067" max="13067" width="10" style="3" customWidth="1"/>
    <col min="13068" max="13312" width="8" style="3"/>
    <col min="13313" max="13313" width="2.7109375" style="3" customWidth="1"/>
    <col min="13314" max="13314" width="22.42578125" style="3" customWidth="1"/>
    <col min="13315" max="13315" width="16.140625" style="3" customWidth="1"/>
    <col min="13316" max="13316" width="9.28515625" style="3" customWidth="1"/>
    <col min="13317" max="13317" width="12.5703125" style="3" customWidth="1"/>
    <col min="13318" max="13318" width="3.28515625" style="3" customWidth="1"/>
    <col min="13319" max="13319" width="9.5703125" style="3" customWidth="1"/>
    <col min="13320" max="13320" width="12" style="3" customWidth="1"/>
    <col min="13321" max="13321" width="4.140625" style="3" customWidth="1"/>
    <col min="13322" max="13322" width="14.7109375" style="3" customWidth="1"/>
    <col min="13323" max="13323" width="10" style="3" customWidth="1"/>
    <col min="13324" max="13568" width="8" style="3"/>
    <col min="13569" max="13569" width="2.7109375" style="3" customWidth="1"/>
    <col min="13570" max="13570" width="22.42578125" style="3" customWidth="1"/>
    <col min="13571" max="13571" width="16.140625" style="3" customWidth="1"/>
    <col min="13572" max="13572" width="9.28515625" style="3" customWidth="1"/>
    <col min="13573" max="13573" width="12.5703125" style="3" customWidth="1"/>
    <col min="13574" max="13574" width="3.28515625" style="3" customWidth="1"/>
    <col min="13575" max="13575" width="9.5703125" style="3" customWidth="1"/>
    <col min="13576" max="13576" width="12" style="3" customWidth="1"/>
    <col min="13577" max="13577" width="4.140625" style="3" customWidth="1"/>
    <col min="13578" max="13578" width="14.7109375" style="3" customWidth="1"/>
    <col min="13579" max="13579" width="10" style="3" customWidth="1"/>
    <col min="13580" max="13824" width="8" style="3"/>
    <col min="13825" max="13825" width="2.7109375" style="3" customWidth="1"/>
    <col min="13826" max="13826" width="22.42578125" style="3" customWidth="1"/>
    <col min="13827" max="13827" width="16.140625" style="3" customWidth="1"/>
    <col min="13828" max="13828" width="9.28515625" style="3" customWidth="1"/>
    <col min="13829" max="13829" width="12.5703125" style="3" customWidth="1"/>
    <col min="13830" max="13830" width="3.28515625" style="3" customWidth="1"/>
    <col min="13831" max="13831" width="9.5703125" style="3" customWidth="1"/>
    <col min="13832" max="13832" width="12" style="3" customWidth="1"/>
    <col min="13833" max="13833" width="4.140625" style="3" customWidth="1"/>
    <col min="13834" max="13834" width="14.7109375" style="3" customWidth="1"/>
    <col min="13835" max="13835" width="10" style="3" customWidth="1"/>
    <col min="13836" max="14080" width="8" style="3"/>
    <col min="14081" max="14081" width="2.7109375" style="3" customWidth="1"/>
    <col min="14082" max="14082" width="22.42578125" style="3" customWidth="1"/>
    <col min="14083" max="14083" width="16.140625" style="3" customWidth="1"/>
    <col min="14084" max="14084" width="9.28515625" style="3" customWidth="1"/>
    <col min="14085" max="14085" width="12.5703125" style="3" customWidth="1"/>
    <col min="14086" max="14086" width="3.28515625" style="3" customWidth="1"/>
    <col min="14087" max="14087" width="9.5703125" style="3" customWidth="1"/>
    <col min="14088" max="14088" width="12" style="3" customWidth="1"/>
    <col min="14089" max="14089" width="4.140625" style="3" customWidth="1"/>
    <col min="14090" max="14090" width="14.7109375" style="3" customWidth="1"/>
    <col min="14091" max="14091" width="10" style="3" customWidth="1"/>
    <col min="14092" max="14336" width="8" style="3"/>
    <col min="14337" max="14337" width="2.7109375" style="3" customWidth="1"/>
    <col min="14338" max="14338" width="22.42578125" style="3" customWidth="1"/>
    <col min="14339" max="14339" width="16.140625" style="3" customWidth="1"/>
    <col min="14340" max="14340" width="9.28515625" style="3" customWidth="1"/>
    <col min="14341" max="14341" width="12.5703125" style="3" customWidth="1"/>
    <col min="14342" max="14342" width="3.28515625" style="3" customWidth="1"/>
    <col min="14343" max="14343" width="9.5703125" style="3" customWidth="1"/>
    <col min="14344" max="14344" width="12" style="3" customWidth="1"/>
    <col min="14345" max="14345" width="4.140625" style="3" customWidth="1"/>
    <col min="14346" max="14346" width="14.7109375" style="3" customWidth="1"/>
    <col min="14347" max="14347" width="10" style="3" customWidth="1"/>
    <col min="14348" max="14592" width="8" style="3"/>
    <col min="14593" max="14593" width="2.7109375" style="3" customWidth="1"/>
    <col min="14594" max="14594" width="22.42578125" style="3" customWidth="1"/>
    <col min="14595" max="14595" width="16.140625" style="3" customWidth="1"/>
    <col min="14596" max="14596" width="9.28515625" style="3" customWidth="1"/>
    <col min="14597" max="14597" width="12.5703125" style="3" customWidth="1"/>
    <col min="14598" max="14598" width="3.28515625" style="3" customWidth="1"/>
    <col min="14599" max="14599" width="9.5703125" style="3" customWidth="1"/>
    <col min="14600" max="14600" width="12" style="3" customWidth="1"/>
    <col min="14601" max="14601" width="4.140625" style="3" customWidth="1"/>
    <col min="14602" max="14602" width="14.7109375" style="3" customWidth="1"/>
    <col min="14603" max="14603" width="10" style="3" customWidth="1"/>
    <col min="14604" max="14848" width="8" style="3"/>
    <col min="14849" max="14849" width="2.7109375" style="3" customWidth="1"/>
    <col min="14850" max="14850" width="22.42578125" style="3" customWidth="1"/>
    <col min="14851" max="14851" width="16.140625" style="3" customWidth="1"/>
    <col min="14852" max="14852" width="9.28515625" style="3" customWidth="1"/>
    <col min="14853" max="14853" width="12.5703125" style="3" customWidth="1"/>
    <col min="14854" max="14854" width="3.28515625" style="3" customWidth="1"/>
    <col min="14855" max="14855" width="9.5703125" style="3" customWidth="1"/>
    <col min="14856" max="14856" width="12" style="3" customWidth="1"/>
    <col min="14857" max="14857" width="4.140625" style="3" customWidth="1"/>
    <col min="14858" max="14858" width="14.7109375" style="3" customWidth="1"/>
    <col min="14859" max="14859" width="10" style="3" customWidth="1"/>
    <col min="14860" max="15104" width="8" style="3"/>
    <col min="15105" max="15105" width="2.7109375" style="3" customWidth="1"/>
    <col min="15106" max="15106" width="22.42578125" style="3" customWidth="1"/>
    <col min="15107" max="15107" width="16.140625" style="3" customWidth="1"/>
    <col min="15108" max="15108" width="9.28515625" style="3" customWidth="1"/>
    <col min="15109" max="15109" width="12.5703125" style="3" customWidth="1"/>
    <col min="15110" max="15110" width="3.28515625" style="3" customWidth="1"/>
    <col min="15111" max="15111" width="9.5703125" style="3" customWidth="1"/>
    <col min="15112" max="15112" width="12" style="3" customWidth="1"/>
    <col min="15113" max="15113" width="4.140625" style="3" customWidth="1"/>
    <col min="15114" max="15114" width="14.7109375" style="3" customWidth="1"/>
    <col min="15115" max="15115" width="10" style="3" customWidth="1"/>
    <col min="15116" max="15360" width="8" style="3"/>
    <col min="15361" max="15361" width="2.7109375" style="3" customWidth="1"/>
    <col min="15362" max="15362" width="22.42578125" style="3" customWidth="1"/>
    <col min="15363" max="15363" width="16.140625" style="3" customWidth="1"/>
    <col min="15364" max="15364" width="9.28515625" style="3" customWidth="1"/>
    <col min="15365" max="15365" width="12.5703125" style="3" customWidth="1"/>
    <col min="15366" max="15366" width="3.28515625" style="3" customWidth="1"/>
    <col min="15367" max="15367" width="9.5703125" style="3" customWidth="1"/>
    <col min="15368" max="15368" width="12" style="3" customWidth="1"/>
    <col min="15369" max="15369" width="4.140625" style="3" customWidth="1"/>
    <col min="15370" max="15370" width="14.7109375" style="3" customWidth="1"/>
    <col min="15371" max="15371" width="10" style="3" customWidth="1"/>
    <col min="15372" max="15616" width="8" style="3"/>
    <col min="15617" max="15617" width="2.7109375" style="3" customWidth="1"/>
    <col min="15618" max="15618" width="22.42578125" style="3" customWidth="1"/>
    <col min="15619" max="15619" width="16.140625" style="3" customWidth="1"/>
    <col min="15620" max="15620" width="9.28515625" style="3" customWidth="1"/>
    <col min="15621" max="15621" width="12.5703125" style="3" customWidth="1"/>
    <col min="15622" max="15622" width="3.28515625" style="3" customWidth="1"/>
    <col min="15623" max="15623" width="9.5703125" style="3" customWidth="1"/>
    <col min="15624" max="15624" width="12" style="3" customWidth="1"/>
    <col min="15625" max="15625" width="4.140625" style="3" customWidth="1"/>
    <col min="15626" max="15626" width="14.7109375" style="3" customWidth="1"/>
    <col min="15627" max="15627" width="10" style="3" customWidth="1"/>
    <col min="15628" max="15872" width="8" style="3"/>
    <col min="15873" max="15873" width="2.7109375" style="3" customWidth="1"/>
    <col min="15874" max="15874" width="22.42578125" style="3" customWidth="1"/>
    <col min="15875" max="15875" width="16.140625" style="3" customWidth="1"/>
    <col min="15876" max="15876" width="9.28515625" style="3" customWidth="1"/>
    <col min="15877" max="15877" width="12.5703125" style="3" customWidth="1"/>
    <col min="15878" max="15878" width="3.28515625" style="3" customWidth="1"/>
    <col min="15879" max="15879" width="9.5703125" style="3" customWidth="1"/>
    <col min="15880" max="15880" width="12" style="3" customWidth="1"/>
    <col min="15881" max="15881" width="4.140625" style="3" customWidth="1"/>
    <col min="15882" max="15882" width="14.7109375" style="3" customWidth="1"/>
    <col min="15883" max="15883" width="10" style="3" customWidth="1"/>
    <col min="15884" max="16128" width="8" style="3"/>
    <col min="16129" max="16129" width="2.7109375" style="3" customWidth="1"/>
    <col min="16130" max="16130" width="22.42578125" style="3" customWidth="1"/>
    <col min="16131" max="16131" width="16.140625" style="3" customWidth="1"/>
    <col min="16132" max="16132" width="9.28515625" style="3" customWidth="1"/>
    <col min="16133" max="16133" width="12.5703125" style="3" customWidth="1"/>
    <col min="16134" max="16134" width="3.28515625" style="3" customWidth="1"/>
    <col min="16135" max="16135" width="9.5703125" style="3" customWidth="1"/>
    <col min="16136" max="16136" width="12" style="3" customWidth="1"/>
    <col min="16137" max="16137" width="4.140625" style="3" customWidth="1"/>
    <col min="16138" max="16138" width="14.7109375" style="3" customWidth="1"/>
    <col min="16139" max="16139" width="10" style="3" customWidth="1"/>
    <col min="16140" max="16384" width="8" style="3"/>
  </cols>
  <sheetData>
    <row r="1" spans="1:15" x14ac:dyDescent="0.2">
      <c r="A1" s="1"/>
      <c r="B1" s="2" t="s">
        <v>0</v>
      </c>
      <c r="I1" s="4"/>
    </row>
    <row r="2" spans="1:15" x14ac:dyDescent="0.2">
      <c r="B2" s="5" t="s">
        <v>63</v>
      </c>
      <c r="I2" s="4"/>
      <c r="L2" s="6"/>
      <c r="M2" s="27"/>
      <c r="N2" s="6"/>
      <c r="O2" s="6"/>
    </row>
    <row r="3" spans="1:15" x14ac:dyDescent="0.2">
      <c r="B3" s="7"/>
      <c r="C3" s="8"/>
      <c r="D3" s="8"/>
      <c r="E3" s="8"/>
      <c r="F3" s="8"/>
      <c r="G3" s="8"/>
      <c r="H3" s="9"/>
      <c r="L3" s="6"/>
      <c r="M3" s="27"/>
      <c r="N3" s="6"/>
      <c r="O3" s="6"/>
    </row>
    <row r="4" spans="1:15" x14ac:dyDescent="0.2">
      <c r="B4" s="10" t="s">
        <v>2</v>
      </c>
      <c r="C4" s="11" t="s">
        <v>3</v>
      </c>
      <c r="D4" s="153" t="s">
        <v>4</v>
      </c>
      <c r="E4" s="153"/>
      <c r="F4" s="12"/>
      <c r="G4" s="154" t="s">
        <v>5</v>
      </c>
      <c r="H4" s="155"/>
      <c r="I4" s="13"/>
      <c r="L4" s="6"/>
      <c r="M4" s="27"/>
      <c r="N4" s="27"/>
    </row>
    <row r="5" spans="1:15" x14ac:dyDescent="0.2">
      <c r="A5" s="13"/>
      <c r="B5" s="14"/>
      <c r="D5" s="15" t="s">
        <v>6</v>
      </c>
      <c r="E5" s="16" t="s">
        <v>7</v>
      </c>
      <c r="F5" s="16"/>
      <c r="G5" s="15" t="s">
        <v>6</v>
      </c>
      <c r="H5" s="17" t="s">
        <v>7</v>
      </c>
      <c r="I5" s="13"/>
      <c r="L5" s="6"/>
      <c r="M5" s="27"/>
      <c r="N5" s="27"/>
    </row>
    <row r="6" spans="1:15" x14ac:dyDescent="0.2">
      <c r="A6" s="13"/>
      <c r="B6" s="18"/>
      <c r="C6" s="19"/>
      <c r="D6" s="19"/>
      <c r="E6" s="19"/>
      <c r="F6" s="19"/>
      <c r="G6" s="19"/>
      <c r="H6" s="20"/>
      <c r="I6" s="21"/>
      <c r="L6" s="6"/>
      <c r="M6" s="27"/>
      <c r="N6" s="27"/>
    </row>
    <row r="7" spans="1:15" x14ac:dyDescent="0.2">
      <c r="A7" s="13"/>
      <c r="B7" s="22" t="s">
        <v>8</v>
      </c>
      <c r="C7" s="23" t="s">
        <v>9</v>
      </c>
      <c r="D7" s="24">
        <v>632</v>
      </c>
      <c r="E7" s="24">
        <v>707904</v>
      </c>
      <c r="F7" s="24"/>
      <c r="G7" s="24">
        <v>326</v>
      </c>
      <c r="H7" s="25">
        <v>210313</v>
      </c>
      <c r="I7" s="13"/>
      <c r="J7" s="26"/>
      <c r="K7" s="26"/>
      <c r="L7" s="27"/>
      <c r="M7" s="27"/>
      <c r="N7" s="27"/>
    </row>
    <row r="8" spans="1:15" x14ac:dyDescent="0.2">
      <c r="A8" s="13"/>
      <c r="B8" s="28"/>
      <c r="C8" s="29"/>
      <c r="D8" s="29"/>
      <c r="E8" s="29"/>
      <c r="F8" s="29"/>
      <c r="G8" s="29"/>
      <c r="H8" s="30"/>
      <c r="I8" s="21"/>
      <c r="L8" s="6"/>
      <c r="M8" s="27"/>
      <c r="N8" s="27"/>
    </row>
    <row r="9" spans="1:15" s="142" customFormat="1" x14ac:dyDescent="0.2">
      <c r="A9" s="133"/>
      <c r="B9" s="134" t="s">
        <v>10</v>
      </c>
      <c r="C9" s="135" t="s">
        <v>11</v>
      </c>
      <c r="D9" s="136">
        <v>159</v>
      </c>
      <c r="E9" s="136">
        <v>124885</v>
      </c>
      <c r="F9" s="137"/>
      <c r="G9" s="136">
        <v>133</v>
      </c>
      <c r="H9" s="138">
        <v>59396</v>
      </c>
      <c r="I9" s="133"/>
      <c r="J9" s="139"/>
      <c r="K9" s="139"/>
      <c r="L9" s="140"/>
      <c r="M9" s="141"/>
      <c r="N9" s="141"/>
    </row>
    <row r="10" spans="1:15" x14ac:dyDescent="0.2">
      <c r="A10" s="13"/>
      <c r="B10" s="32"/>
      <c r="C10" s="33"/>
      <c r="D10" s="34"/>
      <c r="E10" s="34"/>
      <c r="F10" s="34"/>
      <c r="G10" s="34"/>
      <c r="H10" s="35"/>
      <c r="I10" s="13"/>
      <c r="J10" s="26"/>
      <c r="K10" s="26"/>
      <c r="L10" s="6"/>
      <c r="M10" s="27"/>
      <c r="N10" s="27"/>
    </row>
    <row r="11" spans="1:15" x14ac:dyDescent="0.2">
      <c r="A11" s="13"/>
      <c r="B11" s="22" t="s">
        <v>12</v>
      </c>
      <c r="C11" s="36" t="s">
        <v>13</v>
      </c>
      <c r="D11" s="37">
        <v>3611</v>
      </c>
      <c r="E11" s="37">
        <v>3523784</v>
      </c>
      <c r="F11" s="37"/>
      <c r="G11" s="37">
        <v>2795</v>
      </c>
      <c r="H11" s="38">
        <v>1563759</v>
      </c>
      <c r="I11" s="13"/>
      <c r="J11" s="26"/>
      <c r="K11" s="26"/>
      <c r="L11" s="6"/>
      <c r="M11" s="143"/>
      <c r="N11" s="27"/>
    </row>
    <row r="12" spans="1:15" x14ac:dyDescent="0.2">
      <c r="A12" s="13"/>
      <c r="B12" s="22"/>
      <c r="C12" s="23" t="s">
        <v>14</v>
      </c>
      <c r="D12" s="34">
        <v>361</v>
      </c>
      <c r="E12" s="34">
        <v>311787</v>
      </c>
      <c r="F12" s="34"/>
      <c r="G12" s="34">
        <v>334</v>
      </c>
      <c r="H12" s="35">
        <v>155666</v>
      </c>
      <c r="I12" s="13"/>
      <c r="J12" s="26"/>
      <c r="K12" s="26"/>
      <c r="L12" s="6"/>
      <c r="M12" s="27"/>
      <c r="N12" s="27"/>
    </row>
    <row r="13" spans="1:15" x14ac:dyDescent="0.2">
      <c r="A13" s="13"/>
      <c r="B13" s="32"/>
      <c r="C13" s="23" t="s">
        <v>15</v>
      </c>
      <c r="D13" s="39">
        <v>3113</v>
      </c>
      <c r="E13" s="39">
        <v>3116595</v>
      </c>
      <c r="F13" s="39"/>
      <c r="G13" s="39">
        <v>2353</v>
      </c>
      <c r="H13" s="40">
        <v>1361705</v>
      </c>
      <c r="I13" s="13"/>
      <c r="J13" s="26"/>
      <c r="K13" s="26"/>
      <c r="L13" s="27"/>
      <c r="M13" s="27"/>
      <c r="N13" s="27"/>
    </row>
    <row r="14" spans="1:15" x14ac:dyDescent="0.2">
      <c r="A14" s="13"/>
      <c r="B14" s="32"/>
      <c r="C14" s="23" t="s">
        <v>16</v>
      </c>
      <c r="D14" s="34">
        <v>137</v>
      </c>
      <c r="E14" s="34">
        <v>95402</v>
      </c>
      <c r="F14" s="34"/>
      <c r="G14" s="34">
        <v>108</v>
      </c>
      <c r="H14" s="35">
        <v>46388</v>
      </c>
      <c r="I14" s="13"/>
      <c r="J14" s="26"/>
      <c r="K14" s="26"/>
      <c r="M14" s="27"/>
      <c r="N14" s="27"/>
    </row>
    <row r="15" spans="1:15" x14ac:dyDescent="0.2">
      <c r="A15" s="13"/>
      <c r="B15" s="32"/>
      <c r="C15" s="41"/>
      <c r="D15" s="39"/>
      <c r="E15" s="39"/>
      <c r="F15" s="39"/>
      <c r="G15" s="39"/>
      <c r="H15" s="40"/>
      <c r="I15" s="13"/>
      <c r="J15" s="26"/>
      <c r="K15" s="26"/>
      <c r="L15" s="27"/>
      <c r="M15" s="27"/>
      <c r="N15" s="27"/>
    </row>
    <row r="16" spans="1:15" x14ac:dyDescent="0.2">
      <c r="A16" s="13"/>
      <c r="B16" s="42" t="s">
        <v>17</v>
      </c>
      <c r="C16" s="23" t="s">
        <v>18</v>
      </c>
      <c r="D16" s="24">
        <v>968</v>
      </c>
      <c r="E16" s="24">
        <v>1053335.45</v>
      </c>
      <c r="F16" s="24"/>
      <c r="G16" s="24">
        <v>606</v>
      </c>
      <c r="H16" s="25">
        <v>349795.47</v>
      </c>
      <c r="I16" s="13"/>
      <c r="J16" s="26"/>
      <c r="K16" s="26"/>
      <c r="L16" s="27"/>
      <c r="M16" s="27"/>
      <c r="N16" s="27"/>
    </row>
    <row r="17" spans="1:14" x14ac:dyDescent="0.2">
      <c r="A17" s="13"/>
      <c r="B17" s="22"/>
      <c r="C17" s="23"/>
      <c r="D17" s="39"/>
      <c r="E17" s="39"/>
      <c r="F17" s="39"/>
      <c r="G17" s="39"/>
      <c r="H17" s="40"/>
      <c r="I17" s="13"/>
      <c r="J17" s="26"/>
      <c r="K17" s="26"/>
      <c r="L17" s="27"/>
      <c r="M17" s="27"/>
      <c r="N17" s="27"/>
    </row>
    <row r="18" spans="1:14" x14ac:dyDescent="0.2">
      <c r="A18" s="13"/>
      <c r="B18" s="22" t="s">
        <v>19</v>
      </c>
      <c r="C18" s="36" t="s">
        <v>13</v>
      </c>
      <c r="D18" s="37">
        <v>618</v>
      </c>
      <c r="E18" s="37">
        <v>695056</v>
      </c>
      <c r="F18" s="37"/>
      <c r="G18" s="37">
        <v>439</v>
      </c>
      <c r="H18" s="38">
        <v>336142</v>
      </c>
      <c r="I18" s="13"/>
      <c r="J18" s="26"/>
      <c r="K18" s="26"/>
    </row>
    <row r="19" spans="1:14" x14ac:dyDescent="0.2">
      <c r="A19" s="13"/>
      <c r="B19" s="32"/>
      <c r="C19" s="23" t="s">
        <v>20</v>
      </c>
      <c r="D19" s="39">
        <v>65</v>
      </c>
      <c r="E19" s="39">
        <v>41403</v>
      </c>
      <c r="F19" s="39"/>
      <c r="G19" s="39">
        <v>46</v>
      </c>
      <c r="H19" s="40">
        <v>19766</v>
      </c>
      <c r="I19" s="13"/>
      <c r="J19" s="26"/>
      <c r="K19" s="26"/>
    </row>
    <row r="20" spans="1:14" x14ac:dyDescent="0.2">
      <c r="A20" s="13"/>
      <c r="B20" s="32"/>
      <c r="C20" s="23" t="s">
        <v>21</v>
      </c>
      <c r="D20" s="39">
        <v>108</v>
      </c>
      <c r="E20" s="39">
        <v>232339</v>
      </c>
      <c r="F20" s="39"/>
      <c r="G20" s="39">
        <v>65</v>
      </c>
      <c r="H20" s="40">
        <v>119253</v>
      </c>
      <c r="I20" s="13"/>
      <c r="J20" s="26"/>
      <c r="K20" s="26"/>
    </row>
    <row r="21" spans="1:14" x14ac:dyDescent="0.2">
      <c r="A21" s="13"/>
      <c r="B21" s="32"/>
      <c r="C21" s="23" t="s">
        <v>22</v>
      </c>
      <c r="D21" s="39">
        <v>207</v>
      </c>
      <c r="E21" s="39">
        <v>163586</v>
      </c>
      <c r="F21" s="39"/>
      <c r="G21" s="39">
        <v>132</v>
      </c>
      <c r="H21" s="40">
        <v>63053</v>
      </c>
      <c r="I21" s="13"/>
      <c r="J21" s="26"/>
      <c r="K21" s="26"/>
    </row>
    <row r="22" spans="1:14" x14ac:dyDescent="0.2">
      <c r="A22" s="13"/>
      <c r="B22" s="32"/>
      <c r="C22" s="23" t="s">
        <v>23</v>
      </c>
      <c r="D22" s="39">
        <v>16</v>
      </c>
      <c r="E22" s="39">
        <v>19203</v>
      </c>
      <c r="F22" s="39"/>
      <c r="G22" s="39">
        <v>28</v>
      </c>
      <c r="H22" s="40">
        <v>14878</v>
      </c>
      <c r="I22" s="13"/>
      <c r="J22" s="26"/>
      <c r="K22" s="26"/>
    </row>
    <row r="23" spans="1:14" x14ac:dyDescent="0.2">
      <c r="A23" s="13"/>
      <c r="B23" s="32"/>
      <c r="C23" s="23" t="s">
        <v>24</v>
      </c>
      <c r="D23" s="39">
        <v>171</v>
      </c>
      <c r="E23" s="39">
        <v>160766</v>
      </c>
      <c r="F23" s="39"/>
      <c r="G23" s="39">
        <v>128</v>
      </c>
      <c r="H23" s="40">
        <v>76138</v>
      </c>
      <c r="I23" s="13"/>
      <c r="J23" s="26"/>
      <c r="K23" s="26"/>
    </row>
    <row r="24" spans="1:14" x14ac:dyDescent="0.2">
      <c r="A24" s="13"/>
      <c r="B24" s="32"/>
      <c r="C24" s="23" t="s">
        <v>25</v>
      </c>
      <c r="D24" s="39">
        <v>51</v>
      </c>
      <c r="E24" s="39">
        <v>77759</v>
      </c>
      <c r="F24" s="39"/>
      <c r="G24" s="39">
        <v>40</v>
      </c>
      <c r="H24" s="40">
        <v>43054</v>
      </c>
      <c r="I24" s="13"/>
      <c r="J24" s="26"/>
      <c r="K24" s="26"/>
    </row>
    <row r="25" spans="1:14" x14ac:dyDescent="0.2">
      <c r="A25" s="13"/>
      <c r="B25" s="32"/>
      <c r="C25" s="41"/>
      <c r="D25" s="34"/>
      <c r="E25" s="34"/>
      <c r="F25" s="34"/>
      <c r="G25" s="34"/>
      <c r="H25" s="35"/>
      <c r="I25" s="13"/>
      <c r="J25" s="26"/>
      <c r="K25" s="26"/>
    </row>
    <row r="26" spans="1:14" x14ac:dyDescent="0.2">
      <c r="A26" s="13"/>
      <c r="B26" s="42" t="s">
        <v>26</v>
      </c>
      <c r="C26" s="36" t="s">
        <v>13</v>
      </c>
      <c r="D26" s="43">
        <v>2752</v>
      </c>
      <c r="E26" s="37">
        <v>2893295</v>
      </c>
      <c r="F26" s="37"/>
      <c r="G26" s="37">
        <v>1896</v>
      </c>
      <c r="H26" s="38">
        <v>1095875</v>
      </c>
      <c r="I26" s="13"/>
      <c r="J26" s="26"/>
      <c r="K26" s="26"/>
    </row>
    <row r="27" spans="1:14" x14ac:dyDescent="0.2">
      <c r="A27" s="13"/>
      <c r="B27" s="32"/>
      <c r="C27" s="23" t="s">
        <v>27</v>
      </c>
      <c r="D27" s="39">
        <v>2099</v>
      </c>
      <c r="E27" s="39">
        <v>2304252</v>
      </c>
      <c r="F27" s="39"/>
      <c r="G27" s="44">
        <v>1517</v>
      </c>
      <c r="H27" s="40">
        <v>952386</v>
      </c>
      <c r="I27" s="13"/>
      <c r="J27" s="26"/>
      <c r="K27" s="26"/>
    </row>
    <row r="28" spans="1:14" x14ac:dyDescent="0.2">
      <c r="A28" s="13"/>
      <c r="B28" s="32"/>
      <c r="C28" s="23" t="s">
        <v>16</v>
      </c>
      <c r="D28" s="39">
        <v>653</v>
      </c>
      <c r="E28" s="39">
        <v>589043</v>
      </c>
      <c r="F28" s="39"/>
      <c r="G28" s="44">
        <v>379</v>
      </c>
      <c r="H28" s="40">
        <v>143489</v>
      </c>
      <c r="I28" s="13"/>
      <c r="J28" s="26"/>
      <c r="K28" s="26"/>
    </row>
    <row r="29" spans="1:14" x14ac:dyDescent="0.2">
      <c r="A29" s="13"/>
      <c r="B29" s="32"/>
      <c r="C29" s="41"/>
      <c r="D29" s="39"/>
      <c r="E29" s="39"/>
      <c r="F29" s="39"/>
      <c r="G29" s="39"/>
      <c r="H29" s="40"/>
      <c r="I29" s="13"/>
      <c r="J29" s="26"/>
      <c r="K29" s="26"/>
    </row>
    <row r="30" spans="1:14" x14ac:dyDescent="0.2">
      <c r="A30" s="13"/>
      <c r="B30" s="22" t="s">
        <v>28</v>
      </c>
      <c r="C30" s="36" t="s">
        <v>13</v>
      </c>
      <c r="D30" s="37">
        <v>423</v>
      </c>
      <c r="E30" s="37">
        <v>492720</v>
      </c>
      <c r="F30" s="37"/>
      <c r="G30" s="37">
        <v>299</v>
      </c>
      <c r="H30" s="37">
        <v>225262.73</v>
      </c>
      <c r="I30" s="13"/>
      <c r="J30" s="26"/>
      <c r="K30" s="26"/>
    </row>
    <row r="31" spans="1:14" x14ac:dyDescent="0.2">
      <c r="A31" s="13"/>
      <c r="B31" s="32"/>
      <c r="C31" s="45" t="s">
        <v>9</v>
      </c>
      <c r="D31" s="39">
        <v>336</v>
      </c>
      <c r="E31" s="39">
        <v>407582</v>
      </c>
      <c r="F31" s="39"/>
      <c r="G31" s="39">
        <v>260</v>
      </c>
      <c r="H31" s="40">
        <v>202061</v>
      </c>
      <c r="I31" s="13"/>
      <c r="J31" s="26"/>
      <c r="K31" s="26"/>
    </row>
    <row r="32" spans="1:14" x14ac:dyDescent="0.2">
      <c r="A32" s="13"/>
      <c r="B32" s="32"/>
      <c r="C32" s="23" t="s">
        <v>29</v>
      </c>
      <c r="D32" s="39">
        <v>86</v>
      </c>
      <c r="E32" s="39">
        <v>84667</v>
      </c>
      <c r="F32" s="39"/>
      <c r="G32" s="39">
        <v>29</v>
      </c>
      <c r="H32" s="40">
        <v>14795</v>
      </c>
      <c r="I32" s="13"/>
      <c r="J32" s="26"/>
      <c r="K32" s="26"/>
    </row>
    <row r="33" spans="1:11" x14ac:dyDescent="0.2">
      <c r="A33" s="13"/>
      <c r="B33" s="32"/>
      <c r="C33" s="23" t="s">
        <v>61</v>
      </c>
      <c r="D33" s="39">
        <v>1</v>
      </c>
      <c r="E33" s="39">
        <v>471</v>
      </c>
      <c r="F33" s="39"/>
      <c r="G33" s="39">
        <v>10</v>
      </c>
      <c r="H33" s="40">
        <v>8406.73</v>
      </c>
      <c r="I33" s="13"/>
      <c r="J33" s="26"/>
      <c r="K33" s="26"/>
    </row>
    <row r="34" spans="1:11" x14ac:dyDescent="0.2">
      <c r="A34" s="13"/>
      <c r="B34" s="32"/>
      <c r="C34" s="41"/>
      <c r="D34" s="34"/>
      <c r="E34" s="34"/>
      <c r="F34" s="34"/>
      <c r="G34" s="34"/>
      <c r="H34" s="35"/>
      <c r="I34" s="13"/>
      <c r="J34" s="26"/>
      <c r="K34" s="26"/>
    </row>
    <row r="35" spans="1:11" x14ac:dyDescent="0.2">
      <c r="A35" s="13"/>
      <c r="B35" s="22" t="s">
        <v>30</v>
      </c>
      <c r="C35" s="36" t="s">
        <v>13</v>
      </c>
      <c r="D35" s="37">
        <v>269</v>
      </c>
      <c r="E35" s="37">
        <v>365231.58</v>
      </c>
      <c r="F35" s="37"/>
      <c r="G35" s="37">
        <v>214</v>
      </c>
      <c r="H35" s="38">
        <v>186156.5</v>
      </c>
      <c r="I35" s="13"/>
      <c r="J35" s="26"/>
      <c r="K35" s="26"/>
    </row>
    <row r="36" spans="1:11" x14ac:dyDescent="0.2">
      <c r="A36" s="13"/>
      <c r="B36" s="32"/>
      <c r="C36" s="23" t="s">
        <v>9</v>
      </c>
      <c r="D36" s="39">
        <v>142</v>
      </c>
      <c r="E36" s="39">
        <v>243149.53</v>
      </c>
      <c r="F36" s="39"/>
      <c r="G36" s="39">
        <v>115</v>
      </c>
      <c r="H36" s="40">
        <v>115984.52</v>
      </c>
      <c r="I36" s="13"/>
      <c r="J36" s="26"/>
      <c r="K36" s="26"/>
    </row>
    <row r="37" spans="1:11" x14ac:dyDescent="0.2">
      <c r="A37" s="13"/>
      <c r="B37" s="32"/>
      <c r="C37" s="23" t="s">
        <v>24</v>
      </c>
      <c r="D37" s="39">
        <v>127</v>
      </c>
      <c r="E37" s="39">
        <v>122082.05</v>
      </c>
      <c r="F37" s="39"/>
      <c r="G37" s="39">
        <v>99</v>
      </c>
      <c r="H37" s="40">
        <v>70171.98</v>
      </c>
      <c r="I37" s="13"/>
      <c r="J37" s="26"/>
      <c r="K37" s="26"/>
    </row>
    <row r="38" spans="1:11" x14ac:dyDescent="0.2">
      <c r="A38" s="13"/>
      <c r="B38" s="32"/>
      <c r="C38" s="41"/>
      <c r="D38" s="39"/>
      <c r="E38" s="39"/>
      <c r="F38" s="39"/>
      <c r="G38" s="39"/>
      <c r="H38" s="40"/>
      <c r="I38" s="13"/>
      <c r="J38" s="26"/>
      <c r="K38" s="26"/>
    </row>
    <row r="39" spans="1:11" x14ac:dyDescent="0.2">
      <c r="A39" s="13"/>
      <c r="B39" s="22" t="s">
        <v>31</v>
      </c>
      <c r="C39" s="36" t="s">
        <v>13</v>
      </c>
      <c r="D39" s="37">
        <v>653</v>
      </c>
      <c r="E39" s="37">
        <v>462396</v>
      </c>
      <c r="G39" s="37">
        <v>569</v>
      </c>
      <c r="H39" s="38">
        <v>259287</v>
      </c>
      <c r="I39" s="13"/>
      <c r="J39" s="26"/>
      <c r="K39" s="26"/>
    </row>
    <row r="40" spans="1:11" x14ac:dyDescent="0.2">
      <c r="A40" s="13"/>
      <c r="B40" s="32"/>
      <c r="C40" s="23" t="s">
        <v>22</v>
      </c>
      <c r="D40" s="39">
        <v>406</v>
      </c>
      <c r="E40" s="39">
        <v>284911</v>
      </c>
      <c r="F40" s="39"/>
      <c r="G40" s="39">
        <v>367</v>
      </c>
      <c r="H40" s="40">
        <v>164034</v>
      </c>
      <c r="I40" s="13"/>
      <c r="J40" s="26"/>
      <c r="K40" s="26"/>
    </row>
    <row r="41" spans="1:11" x14ac:dyDescent="0.2">
      <c r="A41" s="13"/>
      <c r="B41" s="32"/>
      <c r="C41" s="23" t="s">
        <v>23</v>
      </c>
      <c r="D41" s="39">
        <v>247</v>
      </c>
      <c r="E41" s="39">
        <v>177485</v>
      </c>
      <c r="F41" s="39"/>
      <c r="G41" s="39">
        <v>202</v>
      </c>
      <c r="H41" s="40">
        <v>95253</v>
      </c>
      <c r="I41" s="13"/>
      <c r="J41" s="26"/>
      <c r="K41" s="26"/>
    </row>
    <row r="42" spans="1:11" x14ac:dyDescent="0.2">
      <c r="A42" s="13"/>
      <c r="B42" s="32"/>
      <c r="C42" s="23"/>
      <c r="D42" s="39"/>
      <c r="E42" s="39"/>
      <c r="F42" s="39"/>
      <c r="G42" s="39"/>
      <c r="H42" s="40"/>
      <c r="I42" s="13"/>
      <c r="J42" s="26"/>
      <c r="K42" s="26"/>
    </row>
    <row r="43" spans="1:11" x14ac:dyDescent="0.2">
      <c r="A43" s="13"/>
      <c r="B43" s="22" t="s">
        <v>32</v>
      </c>
      <c r="C43" s="23" t="s">
        <v>33</v>
      </c>
      <c r="D43" s="24">
        <v>12</v>
      </c>
      <c r="E43" s="24">
        <v>25837.57</v>
      </c>
      <c r="F43" s="24"/>
      <c r="G43" s="24">
        <v>12</v>
      </c>
      <c r="H43" s="25">
        <v>19533.88</v>
      </c>
      <c r="I43" s="13"/>
      <c r="J43" s="26"/>
      <c r="K43" s="26"/>
    </row>
    <row r="44" spans="1:11" x14ac:dyDescent="0.2">
      <c r="A44" s="13"/>
      <c r="B44" s="7"/>
      <c r="C44" s="8"/>
      <c r="D44" s="46"/>
      <c r="E44" s="46"/>
      <c r="F44" s="46"/>
      <c r="G44" s="46"/>
      <c r="H44" s="47"/>
      <c r="I44" s="21"/>
      <c r="K44" s="48"/>
    </row>
    <row r="45" spans="1:11" x14ac:dyDescent="0.2">
      <c r="A45" s="13"/>
      <c r="B45" s="22" t="s">
        <v>34</v>
      </c>
      <c r="D45" s="37">
        <v>10097</v>
      </c>
      <c r="E45" s="37">
        <v>10344444.6</v>
      </c>
      <c r="F45" s="37"/>
      <c r="G45" s="37">
        <v>7289</v>
      </c>
      <c r="H45" s="38">
        <v>4305520.58</v>
      </c>
      <c r="I45" s="13"/>
    </row>
    <row r="46" spans="1:11" x14ac:dyDescent="0.2">
      <c r="A46" s="13"/>
      <c r="B46" s="49" t="s">
        <v>35</v>
      </c>
      <c r="D46" s="37"/>
      <c r="E46" s="37">
        <v>202985519.274636</v>
      </c>
      <c r="F46" s="37"/>
      <c r="G46" s="37"/>
      <c r="H46" s="38">
        <v>84485766.464342803</v>
      </c>
      <c r="I46" s="13"/>
      <c r="J46" s="144" t="s">
        <v>65</v>
      </c>
      <c r="K46" s="145">
        <v>19.62266</v>
      </c>
    </row>
    <row r="47" spans="1:11" x14ac:dyDescent="0.2">
      <c r="B47" s="18"/>
      <c r="C47" s="19"/>
      <c r="D47" s="52"/>
      <c r="E47" s="52"/>
      <c r="F47" s="52"/>
      <c r="G47" s="52"/>
      <c r="H47" s="53"/>
      <c r="I47" s="13"/>
    </row>
    <row r="48" spans="1:11" x14ac:dyDescent="0.2">
      <c r="B48" s="54"/>
      <c r="C48" s="55"/>
      <c r="D48" s="55"/>
      <c r="E48" s="55"/>
      <c r="F48" s="55"/>
      <c r="G48" s="55"/>
      <c r="H48" s="55"/>
    </row>
    <row r="49" spans="1:8" x14ac:dyDescent="0.2">
      <c r="B49" s="55"/>
    </row>
    <row r="50" spans="1:8" x14ac:dyDescent="0.2">
      <c r="B50" s="2" t="s">
        <v>37</v>
      </c>
    </row>
    <row r="51" spans="1:8" x14ac:dyDescent="0.2">
      <c r="B51" s="56" t="s">
        <v>63</v>
      </c>
    </row>
    <row r="52" spans="1:8" x14ac:dyDescent="0.2">
      <c r="A52" s="13"/>
      <c r="B52" s="7"/>
      <c r="C52" s="8"/>
      <c r="D52" s="8"/>
      <c r="E52" s="9"/>
      <c r="F52" s="21"/>
    </row>
    <row r="53" spans="1:8" x14ac:dyDescent="0.2">
      <c r="A53" s="21"/>
      <c r="B53" s="14"/>
      <c r="D53" s="57" t="s">
        <v>38</v>
      </c>
      <c r="E53" s="58"/>
      <c r="F53" s="13"/>
    </row>
    <row r="54" spans="1:8" x14ac:dyDescent="0.2">
      <c r="A54" s="13"/>
      <c r="B54" s="10" t="s">
        <v>2</v>
      </c>
      <c r="C54" s="11" t="s">
        <v>3</v>
      </c>
      <c r="D54" s="156" t="s">
        <v>39</v>
      </c>
      <c r="E54" s="157"/>
      <c r="F54" s="13"/>
    </row>
    <row r="55" spans="1:8" x14ac:dyDescent="0.2">
      <c r="A55" s="13"/>
      <c r="B55" s="59"/>
      <c r="C55" s="60"/>
      <c r="D55" s="15" t="s">
        <v>40</v>
      </c>
      <c r="E55" s="17" t="s">
        <v>41</v>
      </c>
      <c r="F55" s="13"/>
    </row>
    <row r="56" spans="1:8" x14ac:dyDescent="0.2">
      <c r="A56" s="13"/>
      <c r="B56" s="18"/>
      <c r="C56" s="19"/>
      <c r="D56" s="19"/>
      <c r="E56" s="20"/>
      <c r="F56" s="21"/>
    </row>
    <row r="57" spans="1:8" x14ac:dyDescent="0.2">
      <c r="A57" s="13"/>
      <c r="B57" s="22" t="s">
        <v>10</v>
      </c>
      <c r="C57" s="23" t="s">
        <v>11</v>
      </c>
      <c r="D57" s="34">
        <v>1</v>
      </c>
      <c r="E57" s="35">
        <v>386</v>
      </c>
      <c r="F57" s="13"/>
    </row>
    <row r="58" spans="1:8" x14ac:dyDescent="0.2">
      <c r="A58" s="13"/>
      <c r="B58" s="32"/>
      <c r="D58" s="39"/>
      <c r="E58" s="40"/>
      <c r="F58" s="13"/>
    </row>
    <row r="59" spans="1:8" x14ac:dyDescent="0.2">
      <c r="A59" s="13"/>
      <c r="B59" s="42" t="s">
        <v>26</v>
      </c>
      <c r="C59" s="23" t="s">
        <v>27</v>
      </c>
      <c r="D59" s="39">
        <v>17</v>
      </c>
      <c r="E59" s="40">
        <v>1844</v>
      </c>
      <c r="F59" s="13"/>
    </row>
    <row r="60" spans="1:8" x14ac:dyDescent="0.2">
      <c r="A60" s="13"/>
      <c r="B60" s="22"/>
      <c r="C60" s="23"/>
      <c r="D60" s="61"/>
      <c r="E60" s="62"/>
      <c r="F60" s="13"/>
    </row>
    <row r="61" spans="1:8" x14ac:dyDescent="0.2">
      <c r="A61" s="13"/>
      <c r="B61" s="63" t="s">
        <v>32</v>
      </c>
      <c r="C61" s="64" t="s">
        <v>20</v>
      </c>
      <c r="D61" s="65">
        <v>3</v>
      </c>
      <c r="E61" s="66">
        <v>803</v>
      </c>
      <c r="F61" s="13"/>
    </row>
    <row r="62" spans="1:8" x14ac:dyDescent="0.2">
      <c r="A62" s="13"/>
      <c r="B62" s="28"/>
      <c r="C62" s="29"/>
      <c r="D62" s="67"/>
      <c r="E62" s="68"/>
      <c r="F62" s="21"/>
    </row>
    <row r="63" spans="1:8" x14ac:dyDescent="0.2">
      <c r="A63" s="13"/>
      <c r="B63" s="22" t="s">
        <v>34</v>
      </c>
      <c r="D63" s="37">
        <v>21</v>
      </c>
      <c r="E63" s="38">
        <v>3033</v>
      </c>
      <c r="F63" s="13"/>
    </row>
    <row r="64" spans="1:8" x14ac:dyDescent="0.2">
      <c r="A64" s="13"/>
      <c r="B64" s="49" t="s">
        <v>35</v>
      </c>
      <c r="D64" s="37"/>
      <c r="E64" s="38">
        <v>59515.527779999997</v>
      </c>
      <c r="F64" s="13"/>
      <c r="G64" s="50" t="s">
        <v>65</v>
      </c>
      <c r="H64" s="51">
        <v>19.62266</v>
      </c>
    </row>
    <row r="65" spans="1:16" x14ac:dyDescent="0.2">
      <c r="A65" s="13"/>
      <c r="B65" s="18"/>
      <c r="C65" s="19"/>
      <c r="D65" s="69"/>
      <c r="E65" s="70"/>
      <c r="F65" s="21"/>
    </row>
    <row r="67" spans="1:16" x14ac:dyDescent="0.2">
      <c r="A67" s="71" t="s">
        <v>42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</row>
    <row r="68" spans="1:16" x14ac:dyDescent="0.2">
      <c r="A68" s="73" t="s">
        <v>63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6" x14ac:dyDescent="0.2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6"/>
      <c r="M69" s="77"/>
      <c r="N69" s="72"/>
      <c r="O69" s="72"/>
      <c r="P69" s="72"/>
    </row>
    <row r="70" spans="1:16" x14ac:dyDescent="0.2">
      <c r="A70" s="78"/>
      <c r="B70" s="72"/>
      <c r="C70" s="79"/>
      <c r="D70" s="80"/>
      <c r="E70" s="80" t="s">
        <v>43</v>
      </c>
      <c r="F70" s="80"/>
      <c r="G70" s="79"/>
      <c r="H70" s="79"/>
      <c r="I70" s="72"/>
      <c r="J70" s="81" t="s">
        <v>44</v>
      </c>
      <c r="K70" s="81"/>
      <c r="L70" s="82"/>
      <c r="M70" s="83"/>
      <c r="N70" s="72"/>
      <c r="O70" s="72"/>
      <c r="P70" s="72"/>
    </row>
    <row r="71" spans="1:16" x14ac:dyDescent="0.2">
      <c r="A71" s="84" t="s">
        <v>2</v>
      </c>
      <c r="B71" s="85" t="s">
        <v>3</v>
      </c>
      <c r="C71" s="86"/>
      <c r="D71" s="87" t="s">
        <v>45</v>
      </c>
      <c r="E71" s="86"/>
      <c r="F71" s="88"/>
      <c r="G71" s="89" t="s">
        <v>46</v>
      </c>
      <c r="H71" s="86"/>
      <c r="I71" s="72"/>
      <c r="J71" s="72"/>
      <c r="K71" s="72"/>
      <c r="L71" s="90"/>
      <c r="M71" s="83"/>
      <c r="N71" s="72"/>
      <c r="O71" s="72"/>
      <c r="P71" s="72"/>
    </row>
    <row r="72" spans="1:16" x14ac:dyDescent="0.2">
      <c r="A72" s="78"/>
      <c r="B72" s="72"/>
      <c r="C72" s="71" t="s">
        <v>47</v>
      </c>
      <c r="D72" s="91"/>
      <c r="E72" s="92" t="s">
        <v>48</v>
      </c>
      <c r="F72" s="93"/>
      <c r="G72" s="71" t="s">
        <v>49</v>
      </c>
      <c r="H72" s="94"/>
      <c r="I72" s="94"/>
      <c r="J72" s="71" t="s">
        <v>47</v>
      </c>
      <c r="K72" s="91"/>
      <c r="L72" s="95" t="s">
        <v>48</v>
      </c>
      <c r="M72" s="83"/>
      <c r="N72" s="72"/>
      <c r="O72" s="72"/>
      <c r="P72" s="72"/>
    </row>
    <row r="73" spans="1:16" x14ac:dyDescent="0.2">
      <c r="A73" s="78"/>
      <c r="B73" s="72"/>
      <c r="C73" s="96" t="s">
        <v>6</v>
      </c>
      <c r="D73" s="92" t="s">
        <v>7</v>
      </c>
      <c r="E73" s="96" t="s">
        <v>7</v>
      </c>
      <c r="F73" s="96"/>
      <c r="G73" s="92" t="s">
        <v>6</v>
      </c>
      <c r="H73" s="92" t="s">
        <v>50</v>
      </c>
      <c r="I73" s="92"/>
      <c r="J73" s="96" t="s">
        <v>6</v>
      </c>
      <c r="K73" s="96" t="s">
        <v>51</v>
      </c>
      <c r="L73" s="97" t="s">
        <v>7</v>
      </c>
      <c r="M73" s="83"/>
      <c r="N73" s="72"/>
      <c r="O73" s="72"/>
      <c r="P73" s="72"/>
    </row>
    <row r="74" spans="1:16" x14ac:dyDescent="0.2">
      <c r="A74" s="98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100"/>
      <c r="M74" s="77"/>
      <c r="N74" s="72"/>
      <c r="O74" s="72"/>
      <c r="P74" s="72"/>
    </row>
    <row r="75" spans="1:16" x14ac:dyDescent="0.2">
      <c r="A75" s="101" t="s">
        <v>52</v>
      </c>
      <c r="B75" s="102" t="s">
        <v>15</v>
      </c>
      <c r="C75" s="103">
        <v>7419</v>
      </c>
      <c r="D75" s="103">
        <v>6159761</v>
      </c>
      <c r="E75" s="103">
        <v>176527</v>
      </c>
      <c r="F75" s="104"/>
      <c r="G75" s="104">
        <v>280</v>
      </c>
      <c r="H75" s="104">
        <v>22764</v>
      </c>
      <c r="I75" s="104"/>
      <c r="J75" s="104">
        <v>1663</v>
      </c>
      <c r="K75" s="104">
        <v>308345</v>
      </c>
      <c r="L75" s="105">
        <v>85867</v>
      </c>
      <c r="M75" s="72"/>
      <c r="N75" s="72"/>
      <c r="O75" s="72"/>
      <c r="P75" s="72"/>
    </row>
    <row r="76" spans="1:16" x14ac:dyDescent="0.2">
      <c r="A76" s="106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8"/>
      <c r="M76" s="77"/>
      <c r="N76" s="72"/>
      <c r="O76" s="72"/>
      <c r="P76" s="72"/>
    </row>
    <row r="77" spans="1:16" x14ac:dyDescent="0.2">
      <c r="A77" s="101" t="s">
        <v>8</v>
      </c>
      <c r="B77" s="109" t="s">
        <v>13</v>
      </c>
      <c r="C77" s="104">
        <v>2052</v>
      </c>
      <c r="D77" s="104">
        <v>2170857</v>
      </c>
      <c r="E77" s="104">
        <v>93159</v>
      </c>
      <c r="F77" s="104"/>
      <c r="G77" s="104">
        <v>30</v>
      </c>
      <c r="H77" s="104">
        <v>13257</v>
      </c>
      <c r="I77" s="104"/>
      <c r="J77" s="104">
        <v>98</v>
      </c>
      <c r="K77" s="104">
        <v>28732</v>
      </c>
      <c r="L77" s="105">
        <v>39205</v>
      </c>
      <c r="M77" s="72"/>
      <c r="N77" s="72"/>
      <c r="O77" s="72"/>
      <c r="P77" s="72"/>
    </row>
    <row r="78" spans="1:16" x14ac:dyDescent="0.2">
      <c r="A78" s="110"/>
      <c r="B78" s="102" t="s">
        <v>9</v>
      </c>
      <c r="C78" s="111">
        <v>2052</v>
      </c>
      <c r="D78" s="111">
        <v>2170857</v>
      </c>
      <c r="E78" s="111">
        <v>93159</v>
      </c>
      <c r="F78" s="111"/>
      <c r="G78" s="111">
        <v>29</v>
      </c>
      <c r="H78" s="111">
        <v>12975</v>
      </c>
      <c r="I78" s="111"/>
      <c r="J78" s="111">
        <v>98</v>
      </c>
      <c r="K78" s="111">
        <v>28732</v>
      </c>
      <c r="L78" s="112">
        <v>39205</v>
      </c>
      <c r="M78" s="72"/>
      <c r="N78" s="72"/>
      <c r="O78" s="72"/>
      <c r="P78" s="72"/>
    </row>
    <row r="79" spans="1:16" x14ac:dyDescent="0.2">
      <c r="A79" s="110"/>
      <c r="B79" s="113" t="s">
        <v>29</v>
      </c>
      <c r="C79" s="114">
        <v>0</v>
      </c>
      <c r="D79" s="114">
        <v>0</v>
      </c>
      <c r="E79" s="114">
        <v>0</v>
      </c>
      <c r="F79" s="114"/>
      <c r="G79" s="114">
        <v>1</v>
      </c>
      <c r="H79" s="114">
        <v>282</v>
      </c>
      <c r="I79" s="114"/>
      <c r="J79" s="114">
        <v>0</v>
      </c>
      <c r="K79" s="114">
        <v>0</v>
      </c>
      <c r="L79" s="115">
        <v>0</v>
      </c>
      <c r="M79" s="72"/>
      <c r="N79" s="72"/>
      <c r="O79" s="72"/>
      <c r="P79" s="72"/>
    </row>
    <row r="80" spans="1:16" x14ac:dyDescent="0.2">
      <c r="A80" s="110"/>
      <c r="B80" s="116"/>
      <c r="C80" s="111"/>
      <c r="D80" s="111"/>
      <c r="E80" s="111"/>
      <c r="F80" s="111"/>
      <c r="G80" s="111"/>
      <c r="H80" s="111"/>
      <c r="I80" s="111"/>
      <c r="J80" s="111"/>
      <c r="K80" s="111"/>
      <c r="L80" s="112"/>
      <c r="M80" s="72"/>
      <c r="N80" s="72"/>
      <c r="O80" s="72"/>
      <c r="P80" s="72"/>
    </row>
    <row r="81" spans="1:16" x14ac:dyDescent="0.2">
      <c r="A81" s="101" t="s">
        <v>12</v>
      </c>
      <c r="B81" s="109" t="s">
        <v>53</v>
      </c>
      <c r="C81" s="104">
        <v>116</v>
      </c>
      <c r="D81" s="104">
        <v>8285</v>
      </c>
      <c r="E81" s="104">
        <v>0</v>
      </c>
      <c r="F81" s="104"/>
      <c r="G81" s="104">
        <v>3</v>
      </c>
      <c r="H81" s="104">
        <v>113</v>
      </c>
      <c r="I81" s="104"/>
      <c r="J81" s="104">
        <v>5</v>
      </c>
      <c r="K81" s="104">
        <v>1514</v>
      </c>
      <c r="L81" s="105">
        <v>0</v>
      </c>
      <c r="M81" s="72"/>
      <c r="N81" s="72"/>
      <c r="O81" s="72"/>
      <c r="P81" s="72"/>
    </row>
    <row r="82" spans="1:16" x14ac:dyDescent="0.2">
      <c r="A82" s="146"/>
      <c r="B82" s="147" t="s">
        <v>54</v>
      </c>
      <c r="C82" s="148">
        <v>4</v>
      </c>
      <c r="D82" s="148"/>
      <c r="E82" s="148">
        <v>0</v>
      </c>
      <c r="F82" s="148"/>
      <c r="G82" s="148">
        <v>0</v>
      </c>
      <c r="H82" s="148">
        <v>0</v>
      </c>
      <c r="I82" s="148"/>
      <c r="J82" s="148">
        <v>1</v>
      </c>
      <c r="K82" s="148">
        <v>712</v>
      </c>
      <c r="L82" s="149">
        <v>0</v>
      </c>
      <c r="M82" s="150"/>
      <c r="N82" s="150"/>
      <c r="O82" s="150"/>
      <c r="P82" s="150"/>
    </row>
    <row r="83" spans="1:16" x14ac:dyDescent="0.2">
      <c r="A83" s="110"/>
      <c r="B83" s="102" t="s">
        <v>21</v>
      </c>
      <c r="C83" s="111">
        <v>43</v>
      </c>
      <c r="D83" s="111"/>
      <c r="E83" s="111">
        <v>0</v>
      </c>
      <c r="F83" s="111"/>
      <c r="G83" s="111">
        <v>0</v>
      </c>
      <c r="H83" s="111">
        <v>0</v>
      </c>
      <c r="I83" s="111"/>
      <c r="J83" s="111"/>
      <c r="K83" s="111"/>
      <c r="L83" s="112">
        <v>0</v>
      </c>
      <c r="M83" s="72"/>
      <c r="N83" s="72"/>
      <c r="O83" s="72"/>
      <c r="P83" s="72"/>
    </row>
    <row r="84" spans="1:16" x14ac:dyDescent="0.2">
      <c r="A84" s="110"/>
      <c r="B84" s="102" t="s">
        <v>27</v>
      </c>
      <c r="C84" s="111">
        <v>69</v>
      </c>
      <c r="D84" s="111">
        <v>8285</v>
      </c>
      <c r="E84" s="111">
        <v>0</v>
      </c>
      <c r="F84" s="111"/>
      <c r="G84" s="111">
        <v>3</v>
      </c>
      <c r="H84" s="111">
        <v>113</v>
      </c>
      <c r="I84" s="111"/>
      <c r="J84" s="111">
        <v>4</v>
      </c>
      <c r="K84" s="111">
        <v>802</v>
      </c>
      <c r="L84" s="112">
        <v>0</v>
      </c>
      <c r="M84" s="72"/>
      <c r="N84" s="72"/>
      <c r="O84" s="72"/>
      <c r="P84" s="72"/>
    </row>
    <row r="85" spans="1:16" x14ac:dyDescent="0.2">
      <c r="A85" s="110"/>
      <c r="B85" s="102"/>
      <c r="C85" s="111"/>
      <c r="D85" s="111"/>
      <c r="E85" s="111"/>
      <c r="F85" s="111"/>
      <c r="G85" s="111"/>
      <c r="H85" s="111"/>
      <c r="I85" s="111"/>
      <c r="J85" s="111"/>
      <c r="K85" s="111"/>
      <c r="L85" s="112"/>
      <c r="M85" s="72"/>
      <c r="N85" s="72"/>
      <c r="O85" s="72"/>
      <c r="P85" s="72"/>
    </row>
    <row r="86" spans="1:16" x14ac:dyDescent="0.2">
      <c r="A86" s="101" t="s">
        <v>19</v>
      </c>
      <c r="B86" s="102" t="s">
        <v>23</v>
      </c>
      <c r="C86" s="117">
        <v>712</v>
      </c>
      <c r="D86" s="103">
        <v>525845</v>
      </c>
      <c r="E86" s="103">
        <v>17238</v>
      </c>
      <c r="F86" s="103"/>
      <c r="G86" s="103">
        <v>11</v>
      </c>
      <c r="H86" s="103">
        <v>1847</v>
      </c>
      <c r="I86" s="103"/>
      <c r="J86" s="118">
        <v>31</v>
      </c>
      <c r="K86" s="103">
        <v>7051</v>
      </c>
      <c r="L86" s="119">
        <v>7451</v>
      </c>
      <c r="M86" s="72"/>
      <c r="N86" s="72"/>
      <c r="O86" s="72"/>
      <c r="P86" s="72"/>
    </row>
    <row r="87" spans="1:16" x14ac:dyDescent="0.2">
      <c r="A87" s="101"/>
      <c r="B87" s="102"/>
      <c r="C87" s="117"/>
      <c r="D87" s="103"/>
      <c r="E87" s="103"/>
      <c r="F87" s="103"/>
      <c r="G87" s="103"/>
      <c r="H87" s="103"/>
      <c r="I87" s="103"/>
      <c r="J87" s="118"/>
      <c r="K87" s="103"/>
      <c r="L87" s="119"/>
      <c r="M87" s="72"/>
      <c r="N87" s="72"/>
      <c r="O87" s="72"/>
      <c r="P87" s="72"/>
    </row>
    <row r="88" spans="1:16" x14ac:dyDescent="0.2">
      <c r="A88" s="101" t="s">
        <v>26</v>
      </c>
      <c r="B88" s="109" t="s">
        <v>13</v>
      </c>
      <c r="C88" s="104">
        <v>6097</v>
      </c>
      <c r="D88" s="104">
        <v>6555180</v>
      </c>
      <c r="E88" s="104">
        <v>172428</v>
      </c>
      <c r="F88" s="104"/>
      <c r="G88" s="104">
        <v>89</v>
      </c>
      <c r="H88" s="104">
        <v>9168</v>
      </c>
      <c r="I88" s="104"/>
      <c r="J88" s="104">
        <v>831</v>
      </c>
      <c r="K88" s="104">
        <v>166375</v>
      </c>
      <c r="L88" s="105">
        <v>113151</v>
      </c>
      <c r="M88" s="72"/>
      <c r="N88" s="72"/>
      <c r="O88" s="72"/>
      <c r="P88" s="72"/>
    </row>
    <row r="89" spans="1:16" x14ac:dyDescent="0.2">
      <c r="A89" s="110"/>
      <c r="B89" s="116" t="s">
        <v>54</v>
      </c>
      <c r="C89" s="111">
        <v>1244</v>
      </c>
      <c r="D89" s="111">
        <v>1446789</v>
      </c>
      <c r="E89" s="111">
        <v>59975</v>
      </c>
      <c r="F89" s="111"/>
      <c r="G89" s="111">
        <v>8</v>
      </c>
      <c r="H89" s="111">
        <v>3114</v>
      </c>
      <c r="I89" s="111"/>
      <c r="J89" s="111">
        <v>52</v>
      </c>
      <c r="K89" s="111">
        <v>21568</v>
      </c>
      <c r="L89" s="112">
        <v>30158</v>
      </c>
      <c r="M89" s="72"/>
      <c r="N89" s="72"/>
      <c r="O89" s="72"/>
      <c r="P89" s="72"/>
    </row>
    <row r="90" spans="1:16" x14ac:dyDescent="0.2">
      <c r="A90" s="110"/>
      <c r="B90" s="102" t="s">
        <v>9</v>
      </c>
      <c r="C90" s="111">
        <v>2233</v>
      </c>
      <c r="D90" s="111">
        <v>2421925</v>
      </c>
      <c r="E90" s="111">
        <v>32176</v>
      </c>
      <c r="F90" s="111"/>
      <c r="G90" s="111">
        <v>15</v>
      </c>
      <c r="H90" s="111">
        <v>1559</v>
      </c>
      <c r="I90" s="111"/>
      <c r="J90" s="111">
        <v>125</v>
      </c>
      <c r="K90" s="111">
        <v>38319</v>
      </c>
      <c r="L90" s="112">
        <v>39381</v>
      </c>
      <c r="M90" s="72"/>
      <c r="N90" s="72"/>
      <c r="O90" s="72"/>
      <c r="P90" s="72"/>
    </row>
    <row r="91" spans="1:16" x14ac:dyDescent="0.2">
      <c r="A91" s="110"/>
      <c r="B91" s="102" t="s">
        <v>29</v>
      </c>
      <c r="C91" s="111">
        <v>7</v>
      </c>
      <c r="D91" s="111">
        <v>9038</v>
      </c>
      <c r="E91" s="111">
        <v>0</v>
      </c>
      <c r="F91" s="111"/>
      <c r="G91" s="111">
        <v>0</v>
      </c>
      <c r="H91" s="111">
        <v>0</v>
      </c>
      <c r="I91" s="111"/>
      <c r="J91" s="111">
        <v>0</v>
      </c>
      <c r="K91" s="111">
        <v>0</v>
      </c>
      <c r="L91" s="112">
        <v>0</v>
      </c>
      <c r="M91" s="72"/>
      <c r="N91" s="72"/>
      <c r="O91" s="72"/>
      <c r="P91" s="72"/>
    </row>
    <row r="92" spans="1:16" x14ac:dyDescent="0.2">
      <c r="A92" s="110"/>
      <c r="B92" s="102" t="s">
        <v>23</v>
      </c>
      <c r="C92" s="111">
        <v>225</v>
      </c>
      <c r="D92" s="111">
        <v>229379</v>
      </c>
      <c r="E92" s="111">
        <v>0</v>
      </c>
      <c r="F92" s="111"/>
      <c r="G92" s="111">
        <v>4</v>
      </c>
      <c r="H92" s="111">
        <v>0</v>
      </c>
      <c r="I92" s="111"/>
      <c r="J92" s="111">
        <v>0</v>
      </c>
      <c r="K92" s="111">
        <v>0</v>
      </c>
      <c r="L92" s="112">
        <v>0</v>
      </c>
      <c r="M92" s="72"/>
      <c r="N92" s="72"/>
      <c r="O92" s="72"/>
      <c r="P92" s="72"/>
    </row>
    <row r="93" spans="1:16" x14ac:dyDescent="0.2">
      <c r="A93" s="110"/>
      <c r="B93" s="116" t="s">
        <v>15</v>
      </c>
      <c r="C93" s="111">
        <v>67</v>
      </c>
      <c r="D93" s="114">
        <v>44960</v>
      </c>
      <c r="E93" s="114">
        <v>0</v>
      </c>
      <c r="F93" s="114"/>
      <c r="G93" s="114">
        <v>23</v>
      </c>
      <c r="H93" s="114">
        <v>2206</v>
      </c>
      <c r="I93" s="114"/>
      <c r="J93" s="114">
        <v>36</v>
      </c>
      <c r="K93" s="114">
        <v>3987</v>
      </c>
      <c r="L93" s="112">
        <v>0</v>
      </c>
      <c r="M93" s="72"/>
      <c r="N93" s="72"/>
      <c r="O93" s="72"/>
      <c r="P93" s="72"/>
    </row>
    <row r="94" spans="1:16" x14ac:dyDescent="0.2">
      <c r="A94" s="110"/>
      <c r="B94" s="102" t="s">
        <v>27</v>
      </c>
      <c r="C94" s="111">
        <v>2321</v>
      </c>
      <c r="D94" s="114">
        <v>2403089</v>
      </c>
      <c r="E94" s="114">
        <v>80277</v>
      </c>
      <c r="F94" s="114"/>
      <c r="G94" s="114">
        <v>39</v>
      </c>
      <c r="H94" s="114">
        <v>2289</v>
      </c>
      <c r="I94" s="114"/>
      <c r="J94" s="114">
        <v>618</v>
      </c>
      <c r="K94" s="114">
        <v>102501</v>
      </c>
      <c r="L94" s="112">
        <v>43612</v>
      </c>
      <c r="M94" s="72"/>
      <c r="N94" s="72"/>
      <c r="O94" s="72"/>
      <c r="P94" s="72"/>
    </row>
    <row r="95" spans="1:16" x14ac:dyDescent="0.2">
      <c r="A95" s="120"/>
      <c r="B95" s="102"/>
      <c r="C95" s="103"/>
      <c r="D95" s="103"/>
      <c r="E95" s="103"/>
      <c r="F95" s="103"/>
      <c r="G95" s="103"/>
      <c r="H95" s="103"/>
      <c r="I95" s="103"/>
      <c r="J95" s="103"/>
      <c r="K95" s="103"/>
      <c r="L95" s="119"/>
      <c r="M95" s="72"/>
      <c r="N95" s="72"/>
      <c r="O95" s="72"/>
      <c r="P95" s="72"/>
    </row>
    <row r="96" spans="1:16" x14ac:dyDescent="0.2">
      <c r="A96" s="101" t="s">
        <v>55</v>
      </c>
      <c r="B96" s="102" t="s">
        <v>18</v>
      </c>
      <c r="C96" s="117">
        <v>1</v>
      </c>
      <c r="D96" s="103">
        <v>1282</v>
      </c>
      <c r="E96" s="103">
        <v>0</v>
      </c>
      <c r="F96" s="103"/>
      <c r="G96" s="103">
        <v>5</v>
      </c>
      <c r="H96" s="103">
        <v>0</v>
      </c>
      <c r="I96" s="103"/>
      <c r="J96" s="118">
        <v>0</v>
      </c>
      <c r="K96" s="103">
        <v>0</v>
      </c>
      <c r="L96" s="119">
        <v>0</v>
      </c>
      <c r="M96" s="72"/>
      <c r="N96" s="72"/>
      <c r="O96" s="72"/>
      <c r="P96" s="72"/>
    </row>
    <row r="97" spans="1:16" x14ac:dyDescent="0.2">
      <c r="A97" s="110"/>
      <c r="B97" s="113"/>
      <c r="C97" s="103"/>
      <c r="D97" s="103"/>
      <c r="E97" s="103"/>
      <c r="F97" s="103"/>
      <c r="G97" s="103"/>
      <c r="H97" s="103"/>
      <c r="I97" s="103"/>
      <c r="J97" s="103"/>
      <c r="K97" s="103"/>
      <c r="L97" s="119"/>
      <c r="M97" s="72"/>
      <c r="N97" s="72"/>
      <c r="O97" s="72"/>
      <c r="P97" s="72"/>
    </row>
    <row r="98" spans="1:16" x14ac:dyDescent="0.2">
      <c r="A98" s="101" t="s">
        <v>30</v>
      </c>
      <c r="B98" s="102" t="s">
        <v>21</v>
      </c>
      <c r="C98" s="103">
        <v>1324</v>
      </c>
      <c r="D98" s="103">
        <v>2523867</v>
      </c>
      <c r="E98" s="103">
        <v>61789</v>
      </c>
      <c r="F98" s="103"/>
      <c r="G98" s="103">
        <v>11</v>
      </c>
      <c r="H98" s="103">
        <v>5792</v>
      </c>
      <c r="I98" s="103"/>
      <c r="J98" s="103">
        <v>13</v>
      </c>
      <c r="K98" s="103">
        <v>9255</v>
      </c>
      <c r="L98" s="119">
        <v>32454</v>
      </c>
      <c r="M98" s="72"/>
      <c r="N98" s="72"/>
      <c r="O98" s="72"/>
      <c r="P98" s="72"/>
    </row>
    <row r="99" spans="1:16" x14ac:dyDescent="0.2">
      <c r="A99" s="78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90"/>
      <c r="M99" s="72"/>
      <c r="N99" s="72"/>
      <c r="O99" s="72"/>
      <c r="P99" s="72"/>
    </row>
    <row r="100" spans="1:16" x14ac:dyDescent="0.2">
      <c r="A100" s="101" t="s">
        <v>56</v>
      </c>
      <c r="B100" s="102" t="s">
        <v>18</v>
      </c>
      <c r="C100" s="103">
        <v>0</v>
      </c>
      <c r="D100" s="103">
        <v>0</v>
      </c>
      <c r="E100" s="103">
        <v>0</v>
      </c>
      <c r="F100" s="103"/>
      <c r="G100" s="103">
        <v>0</v>
      </c>
      <c r="H100" s="103">
        <v>0</v>
      </c>
      <c r="I100" s="103"/>
      <c r="J100" s="118">
        <v>0</v>
      </c>
      <c r="K100" s="103">
        <v>0</v>
      </c>
      <c r="L100" s="119">
        <v>0</v>
      </c>
      <c r="M100" s="72"/>
      <c r="N100" s="72"/>
      <c r="O100" s="72"/>
      <c r="P100" s="72"/>
    </row>
    <row r="101" spans="1:16" x14ac:dyDescent="0.2">
      <c r="A101" s="110"/>
      <c r="B101" s="113"/>
      <c r="C101" s="111"/>
      <c r="D101" s="111"/>
      <c r="E101" s="111"/>
      <c r="F101" s="111"/>
      <c r="G101" s="111"/>
      <c r="H101" s="111"/>
      <c r="I101" s="111"/>
      <c r="J101" s="111"/>
      <c r="K101" s="111"/>
      <c r="L101" s="112"/>
      <c r="M101" s="72"/>
      <c r="N101" s="72"/>
      <c r="O101" s="72"/>
      <c r="P101" s="72"/>
    </row>
    <row r="102" spans="1:16" x14ac:dyDescent="0.2">
      <c r="A102" s="101" t="s">
        <v>31</v>
      </c>
      <c r="B102" s="102" t="s">
        <v>23</v>
      </c>
      <c r="C102" s="103">
        <v>1</v>
      </c>
      <c r="D102" s="103">
        <v>2365.4299999999998</v>
      </c>
      <c r="E102" s="103">
        <v>0</v>
      </c>
      <c r="F102" s="103"/>
      <c r="G102" s="103">
        <v>0</v>
      </c>
      <c r="H102" s="103">
        <v>0</v>
      </c>
      <c r="I102" s="103"/>
      <c r="J102" s="103">
        <v>0</v>
      </c>
      <c r="K102" s="103">
        <v>0</v>
      </c>
      <c r="L102" s="119">
        <v>0</v>
      </c>
      <c r="M102" s="72"/>
      <c r="N102" s="72"/>
      <c r="O102" s="72"/>
      <c r="P102" s="72"/>
    </row>
    <row r="103" spans="1:16" x14ac:dyDescent="0.2">
      <c r="A103" s="110"/>
      <c r="B103" s="151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72"/>
      <c r="N103" s="72"/>
      <c r="O103" s="72"/>
      <c r="P103" s="72"/>
    </row>
    <row r="104" spans="1:16" x14ac:dyDescent="0.2">
      <c r="A104" s="101" t="s">
        <v>64</v>
      </c>
      <c r="B104" s="102" t="s">
        <v>54</v>
      </c>
      <c r="C104" s="103">
        <v>408</v>
      </c>
      <c r="D104" s="103">
        <v>542609</v>
      </c>
      <c r="E104" s="103">
        <v>0</v>
      </c>
      <c r="F104" s="103"/>
      <c r="G104" s="103">
        <v>5</v>
      </c>
      <c r="H104" s="103">
        <v>33</v>
      </c>
      <c r="I104" s="103"/>
      <c r="J104" s="118">
        <v>2</v>
      </c>
      <c r="K104" s="103">
        <v>434</v>
      </c>
      <c r="L104" s="119">
        <v>0</v>
      </c>
      <c r="M104" s="72"/>
      <c r="N104" s="72"/>
      <c r="O104" s="72"/>
      <c r="P104" s="72"/>
    </row>
    <row r="105" spans="1:16" x14ac:dyDescent="0.2">
      <c r="A105" s="74"/>
      <c r="B105" s="75"/>
      <c r="C105" s="121"/>
      <c r="D105" s="121"/>
      <c r="E105" s="121"/>
      <c r="F105" s="121"/>
      <c r="G105" s="121"/>
      <c r="H105" s="121"/>
      <c r="I105" s="121"/>
      <c r="J105" s="121"/>
      <c r="K105" s="121"/>
      <c r="L105" s="122"/>
      <c r="M105" s="77"/>
      <c r="N105" s="72"/>
      <c r="O105" s="72"/>
      <c r="P105" s="72"/>
    </row>
    <row r="106" spans="1:16" x14ac:dyDescent="0.2">
      <c r="A106" s="101" t="s">
        <v>34</v>
      </c>
      <c r="B106" s="72"/>
      <c r="C106" s="123">
        <v>18130</v>
      </c>
      <c r="D106" s="123">
        <v>18490051.43</v>
      </c>
      <c r="E106" s="123">
        <v>521141</v>
      </c>
      <c r="F106" s="123"/>
      <c r="G106" s="123">
        <v>434</v>
      </c>
      <c r="H106" s="123">
        <v>52974</v>
      </c>
      <c r="I106" s="123"/>
      <c r="J106" s="123">
        <v>2643</v>
      </c>
      <c r="K106" s="123">
        <v>521706</v>
      </c>
      <c r="L106" s="123">
        <v>278128</v>
      </c>
      <c r="M106" s="83"/>
      <c r="N106" s="72"/>
      <c r="O106" s="72"/>
      <c r="P106" s="72"/>
    </row>
    <row r="107" spans="1:16" x14ac:dyDescent="0.2">
      <c r="A107" s="125" t="s">
        <v>35</v>
      </c>
      <c r="B107" s="72"/>
      <c r="C107" s="123"/>
      <c r="D107" s="123">
        <v>362823992.59340382</v>
      </c>
      <c r="E107" s="123">
        <v>10226172.655060001</v>
      </c>
      <c r="F107" s="123"/>
      <c r="G107" s="123"/>
      <c r="H107" s="123">
        <v>1039490.79084</v>
      </c>
      <c r="I107" s="123"/>
      <c r="J107" s="123"/>
      <c r="K107" s="123">
        <v>10237259.45796</v>
      </c>
      <c r="L107" s="124">
        <v>5457611.1804799996</v>
      </c>
      <c r="M107" s="83"/>
      <c r="N107" s="50" t="s">
        <v>65</v>
      </c>
      <c r="O107" s="126">
        <v>19.62266</v>
      </c>
      <c r="P107" s="72"/>
    </row>
    <row r="108" spans="1:16" x14ac:dyDescent="0.2">
      <c r="A108" s="98"/>
      <c r="B108" s="99"/>
      <c r="C108" s="127"/>
      <c r="D108" s="127"/>
      <c r="E108" s="127"/>
      <c r="F108" s="127"/>
      <c r="G108" s="127"/>
      <c r="H108" s="127"/>
      <c r="I108" s="127"/>
      <c r="J108" s="127"/>
      <c r="K108" s="127"/>
      <c r="L108" s="128"/>
      <c r="M108" s="77"/>
      <c r="N108" s="72"/>
      <c r="O108" s="72"/>
      <c r="P108" s="72"/>
    </row>
    <row r="109" spans="1:16" x14ac:dyDescent="0.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129"/>
      <c r="N109" s="72"/>
      <c r="O109" s="72"/>
      <c r="P109" s="72"/>
    </row>
    <row r="110" spans="1:16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129"/>
      <c r="N110" s="72"/>
      <c r="O110" s="72"/>
      <c r="P110" s="72"/>
    </row>
  </sheetData>
  <mergeCells count="3">
    <mergeCell ref="D4:E4"/>
    <mergeCell ref="G4:H4"/>
    <mergeCell ref="D54:E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</vt:lpstr>
      <vt:lpstr>Jun</vt:lpstr>
      <vt:lpstr>Sept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2013-12-11T21:04:15Z</dcterms:modified>
</cp:coreProperties>
</file>