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L94" i="4" l="1"/>
  <c r="L113" i="4" s="1"/>
  <c r="L114" i="4" s="1"/>
  <c r="K94" i="4"/>
  <c r="K113" i="4" s="1"/>
  <c r="K114" i="4" s="1"/>
  <c r="J94" i="4"/>
  <c r="J113" i="4" s="1"/>
  <c r="H94" i="4"/>
  <c r="H113" i="4" s="1"/>
  <c r="H114" i="4" s="1"/>
  <c r="G94" i="4"/>
  <c r="G113" i="4" s="1"/>
  <c r="E94" i="4"/>
  <c r="E113" i="4" s="1"/>
  <c r="E114" i="4" s="1"/>
  <c r="D94" i="4"/>
  <c r="D113" i="4" s="1"/>
  <c r="D114" i="4" s="1"/>
  <c r="C94" i="4"/>
  <c r="C113" i="4" s="1"/>
  <c r="K90" i="4"/>
  <c r="J90" i="4"/>
  <c r="G90" i="4"/>
  <c r="G87" i="4" s="1"/>
  <c r="D90" i="4"/>
  <c r="C90" i="4"/>
  <c r="L87" i="4"/>
  <c r="K87" i="4"/>
  <c r="J87" i="4"/>
  <c r="H87" i="4"/>
  <c r="E87" i="4"/>
  <c r="D87" i="4"/>
  <c r="C87" i="4"/>
  <c r="L83" i="4"/>
  <c r="K83" i="4"/>
  <c r="J83" i="4"/>
  <c r="H83" i="4"/>
  <c r="G83" i="4"/>
  <c r="E83" i="4"/>
  <c r="D83" i="4"/>
  <c r="C83" i="4"/>
  <c r="A74" i="4"/>
  <c r="E69" i="4"/>
  <c r="E68" i="4"/>
  <c r="D68" i="4"/>
  <c r="B56" i="4"/>
  <c r="H44" i="4"/>
  <c r="G44" i="4"/>
  <c r="G51" i="4" s="1"/>
  <c r="E44" i="4"/>
  <c r="E51" i="4" s="1"/>
  <c r="E52" i="4" s="1"/>
  <c r="D44" i="4"/>
  <c r="D51" i="4" s="1"/>
  <c r="H40" i="4"/>
  <c r="G40" i="4"/>
  <c r="E40" i="4"/>
  <c r="D40" i="4"/>
  <c r="H34" i="4"/>
  <c r="G34" i="4"/>
  <c r="E34" i="4"/>
  <c r="D34" i="4"/>
  <c r="H30" i="4"/>
  <c r="G30" i="4"/>
  <c r="E30" i="4"/>
  <c r="D30" i="4"/>
  <c r="H22" i="4"/>
  <c r="H51" i="4" s="1"/>
  <c r="H52" i="4" s="1"/>
  <c r="G22" i="4"/>
  <c r="E22" i="4"/>
  <c r="D22" i="4"/>
  <c r="H16" i="4"/>
  <c r="G16" i="4"/>
  <c r="E16" i="4"/>
  <c r="D16" i="4"/>
  <c r="H11" i="4"/>
  <c r="G11" i="4"/>
  <c r="E11" i="4"/>
  <c r="D11" i="4"/>
  <c r="L93" i="3"/>
  <c r="L112" i="3" s="1"/>
  <c r="L113" i="3" s="1"/>
  <c r="K93" i="3"/>
  <c r="K112" i="3" s="1"/>
  <c r="K113" i="3" s="1"/>
  <c r="J93" i="3"/>
  <c r="J112" i="3" s="1"/>
  <c r="H93" i="3"/>
  <c r="H112" i="3" s="1"/>
  <c r="H113" i="3" s="1"/>
  <c r="G93" i="3"/>
  <c r="G112" i="3" s="1"/>
  <c r="E93" i="3"/>
  <c r="E112" i="3" s="1"/>
  <c r="E113" i="3" s="1"/>
  <c r="D93" i="3"/>
  <c r="D112" i="3" s="1"/>
  <c r="D113" i="3" s="1"/>
  <c r="C93" i="3"/>
  <c r="C112" i="3" s="1"/>
  <c r="K91" i="3"/>
  <c r="J89" i="3"/>
  <c r="L86" i="3"/>
  <c r="K86" i="3"/>
  <c r="J86" i="3"/>
  <c r="H86" i="3"/>
  <c r="G86" i="3"/>
  <c r="E86" i="3"/>
  <c r="D86" i="3"/>
  <c r="C86" i="3"/>
  <c r="L82" i="3"/>
  <c r="K82" i="3"/>
  <c r="J82" i="3"/>
  <c r="H82" i="3"/>
  <c r="G82" i="3"/>
  <c r="E82" i="3"/>
  <c r="D82" i="3"/>
  <c r="C82" i="3"/>
  <c r="A73" i="3"/>
  <c r="E67" i="3"/>
  <c r="E68" i="3" s="1"/>
  <c r="D67" i="3"/>
  <c r="B55" i="3"/>
  <c r="H44" i="3"/>
  <c r="H50" i="3" s="1"/>
  <c r="H51" i="3" s="1"/>
  <c r="G44" i="3"/>
  <c r="G50" i="3" s="1"/>
  <c r="E44" i="3"/>
  <c r="E50" i="3" s="1"/>
  <c r="E51" i="3" s="1"/>
  <c r="D44" i="3"/>
  <c r="D50" i="3" s="1"/>
  <c r="H40" i="3"/>
  <c r="G40" i="3"/>
  <c r="E40" i="3"/>
  <c r="D40" i="3"/>
  <c r="H34" i="3"/>
  <c r="G34" i="3"/>
  <c r="E34" i="3"/>
  <c r="D34" i="3"/>
  <c r="H30" i="3"/>
  <c r="G30" i="3"/>
  <c r="E30" i="3"/>
  <c r="D30" i="3"/>
  <c r="H22" i="3"/>
  <c r="G22" i="3"/>
  <c r="E22" i="3"/>
  <c r="D22" i="3"/>
  <c r="H16" i="3"/>
  <c r="G16" i="3"/>
  <c r="E16" i="3"/>
  <c r="D16" i="3"/>
  <c r="H11" i="3"/>
  <c r="G11" i="3"/>
  <c r="E11" i="3"/>
  <c r="D11" i="3"/>
  <c r="M95" i="1"/>
  <c r="M114" i="1" s="1"/>
  <c r="M115" i="1" s="1"/>
  <c r="L95" i="1"/>
  <c r="L114" i="1" s="1"/>
  <c r="L115" i="1" s="1"/>
  <c r="K95" i="1"/>
  <c r="K114" i="1" s="1"/>
  <c r="I95" i="1"/>
  <c r="I114" i="1" s="1"/>
  <c r="I115" i="1" s="1"/>
  <c r="H95" i="1"/>
  <c r="H114" i="1" s="1"/>
  <c r="F95" i="1"/>
  <c r="F114" i="1" s="1"/>
  <c r="F115" i="1" s="1"/>
  <c r="E95" i="1"/>
  <c r="E114" i="1" s="1"/>
  <c r="E115" i="1" s="1"/>
  <c r="D95" i="1"/>
  <c r="D114" i="1" s="1"/>
  <c r="L91" i="1"/>
  <c r="K91" i="1"/>
  <c r="H91" i="1"/>
  <c r="H88" i="1" s="1"/>
  <c r="E91" i="1"/>
  <c r="D91" i="1"/>
  <c r="M88" i="1"/>
  <c r="L88" i="1"/>
  <c r="K88" i="1"/>
  <c r="I88" i="1"/>
  <c r="F88" i="1"/>
  <c r="E88" i="1"/>
  <c r="D88" i="1"/>
  <c r="M84" i="1"/>
  <c r="L84" i="1"/>
  <c r="K84" i="1"/>
  <c r="I84" i="1"/>
  <c r="H84" i="1"/>
  <c r="F84" i="1"/>
  <c r="E84" i="1"/>
  <c r="D84" i="1"/>
  <c r="B75" i="1"/>
  <c r="E69" i="1"/>
  <c r="E70" i="1" s="1"/>
  <c r="D69" i="1"/>
  <c r="B57" i="1"/>
  <c r="H44" i="1"/>
  <c r="H50" i="1" s="1"/>
  <c r="H51" i="1" s="1"/>
  <c r="G44" i="1"/>
  <c r="G50" i="1" s="1"/>
  <c r="E44" i="1"/>
  <c r="E50" i="1" s="1"/>
  <c r="E51" i="1" s="1"/>
  <c r="D44" i="1"/>
  <c r="D50" i="1" s="1"/>
  <c r="H40" i="1"/>
  <c r="G40" i="1"/>
  <c r="E40" i="1"/>
  <c r="D40" i="1"/>
  <c r="H34" i="1"/>
  <c r="G34" i="1"/>
  <c r="E34" i="1"/>
  <c r="D34" i="1"/>
  <c r="H30" i="1"/>
  <c r="G30" i="1"/>
  <c r="E30" i="1"/>
  <c r="D30" i="1"/>
  <c r="H22" i="1"/>
  <c r="G22" i="1"/>
  <c r="E22" i="1"/>
  <c r="D22" i="1"/>
  <c r="H16" i="1"/>
  <c r="G16" i="1"/>
  <c r="E16" i="1"/>
  <c r="D16" i="1"/>
  <c r="H11" i="1"/>
  <c r="G11" i="1"/>
  <c r="E11" i="1"/>
  <c r="D11" i="1"/>
</calcChain>
</file>

<file path=xl/sharedStrings.xml><?xml version="1.0" encoding="utf-8"?>
<sst xmlns="http://schemas.openxmlformats.org/spreadsheetml/2006/main" count="503" uniqueCount="66">
  <si>
    <t>A. RESERVAS SEGURO DE INVALIDEZ Y SOBREVIVENCIA (Circular Nº 528)</t>
  </si>
  <si>
    <t xml:space="preserve">     (al 31 de marzo de 2010,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</si>
  <si>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</si>
  <si>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</si>
  <si>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</si>
  <si>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</si>
  <si>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</si>
  <si>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</si>
  <si>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</si>
  <si>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</si>
  <si>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</si>
  <si>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</si>
  <si>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</si>
  <si>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</si>
  <si>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</si>
  <si>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</si>
  <si>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</si>
  <si>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Corp Seguros</t>
  </si>
  <si>
    <t>Santa María</t>
  </si>
  <si>
    <t>Cruz del Sur</t>
  </si>
  <si>
    <t>Capital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</si>
  <si>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</si>
  <si>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</si>
  <si>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</si>
  <si>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</si>
  <si>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</si>
  <si>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</si>
  <si>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</si>
  <si>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</si>
  <si>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Interamericana</t>
  </si>
  <si>
    <t>Magister</t>
  </si>
  <si>
    <t>Unión Rentas</t>
  </si>
  <si>
    <t>Concordia D- Magister D</t>
  </si>
  <si>
    <t>Penta</t>
  </si>
  <si>
    <t>Renta Nacional</t>
  </si>
  <si>
    <t>Security</t>
  </si>
  <si>
    <t>Protección</t>
  </si>
  <si>
    <t>TOTAL</t>
  </si>
  <si>
    <t>TOTAL (miles de pesos)</t>
  </si>
  <si>
    <t>U.F. al 31.03.2010 $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</si>
  <si>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</si>
  <si>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</si>
  <si>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</si>
  <si>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</si>
  <si>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</si>
  <si>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</si>
  <si>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</si>
  <si>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</si>
  <si>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</si>
  <si>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</si>
  <si>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</si>
  <si>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</si>
  <si>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</si>
  <si>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</si>
  <si>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</si>
  <si>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</si>
  <si>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 xml:space="preserve">Total  </t>
  </si>
  <si>
    <t>Bansander</t>
  </si>
  <si>
    <t>Metlife</t>
  </si>
  <si>
    <t>Summa-Bansander</t>
  </si>
  <si>
    <t>Principal</t>
  </si>
  <si>
    <t xml:space="preserve">     (al 30 de junio de 2010, montos expresados en U.F.)</t>
  </si>
  <si>
    <t xml:space="preserve">     (al 30 de septiembre de 2010, montos expresados en U.F.)</t>
  </si>
  <si>
    <t>U.F. al 30.09.2010 $</t>
  </si>
  <si>
    <t xml:space="preserve">     (al 31 de diciembre de 2010, montos expresados en U.F.)</t>
  </si>
  <si>
    <t>U.F. al 31.12.2010 $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</si>
</sst>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[$€];[Red]\-#,##0[$€]"/>
    <numFmt numFmtId="166" formatCode="#,##0.00000;[Red]\-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color rgb="FFFF0000"/>
      <name val="Times New Roman"/>
      <family val="1"/>
    </font>
    <font>
      <sz val="10"/>
      <name val="Courier"/>
    </font>
    <font>
      <sz val="8"/>
      <name val="Verdana"/>
      <family val="2"/>
    </font>
    <font>
      <sz val="9"/>
      <name val="Arial"/>
      <family val="2"/>
    </font>
    <font>
      <sz val="10"/>
      <color rgb="FFFF00FF"/>
      <name val="Courier"/>
      <family val="3"/>
    </font>
    <font>
      <sz val="10"/>
      <color rgb="FF800080"/>
      <name val="Times New Roman"/>
      <family val="1"/>
    </font>
    <font>
      <sz val="10"/>
      <color rgb="FF788494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10" fillId="0" borderId="0"/>
  </cellStyleXfs>
  <cellXfs count="165">
    <xf numFmtId="0" fontId="0" fillId="0" borderId="0" xfId="0"/>
    <xf numFmtId="164" fontId="2" fillId="0" borderId="0" xfId="0" applyNumberFormat="1" applyFont="1" applyFill="1" applyBorder="1" applyAlignment="1">
      <alignment readingOrder="1"/>
    </xf>
    <xf numFmtId="164" fontId="3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quotePrefix="1" applyNumberFormat="1" applyFont="1" applyFill="1" applyBorder="1" applyAlignment="1" applyProtection="1">
      <alignment horizontal="left" readingOrder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6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3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>
      <protection locked="0"/>
    </xf>
    <xf numFmtId="3" fontId="9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2" fillId="2" borderId="0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/>
    <xf numFmtId="3" fontId="9" fillId="2" borderId="7" xfId="0" applyNumberFormat="1" applyFont="1" applyFill="1" applyBorder="1" applyProtection="1">
      <protection locked="0"/>
    </xf>
    <xf numFmtId="3" fontId="2" fillId="2" borderId="0" xfId="0" applyNumberFormat="1" applyFont="1" applyFill="1" applyBorder="1"/>
    <xf numFmtId="164" fontId="5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Protection="1">
      <protection locked="0"/>
    </xf>
    <xf numFmtId="164" fontId="2" fillId="2" borderId="0" xfId="0" applyNumberFormat="1" applyFont="1" applyFill="1" applyBorder="1"/>
    <xf numFmtId="164" fontId="7" fillId="0" borderId="4" xfId="0" applyNumberFormat="1" applyFont="1" applyFill="1" applyBorder="1"/>
    <xf numFmtId="164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/>
    <xf numFmtId="3" fontId="5" fillId="0" borderId="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5" fillId="0" borderId="0" xfId="3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164" fontId="8" fillId="0" borderId="0" xfId="0" applyNumberFormat="1" applyFont="1" applyFill="1" applyBorder="1"/>
    <xf numFmtId="164" fontId="7" fillId="0" borderId="4" xfId="0" quotePrefix="1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9" fillId="0" borderId="4" xfId="0" applyNumberFormat="1" applyFont="1" applyFill="1" applyBorder="1" applyAlignment="1" applyProtection="1">
      <alignment horizontal="left"/>
    </xf>
    <xf numFmtId="3" fontId="5" fillId="3" borderId="0" xfId="0" applyNumberFormat="1" applyFont="1" applyFill="1" applyBorder="1"/>
    <xf numFmtId="164" fontId="11" fillId="0" borderId="0" xfId="0" applyNumberFormat="1" applyFont="1" applyFill="1" applyBorder="1"/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/>
    <xf numFmtId="164" fontId="5" fillId="0" borderId="0" xfId="0" quotePrefix="1" applyNumberFormat="1" applyFont="1" applyFill="1" applyBorder="1" applyAlignment="1" applyProtection="1">
      <alignment horizontal="left"/>
      <protection locked="0"/>
    </xf>
    <xf numFmtId="164" fontId="5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37" fontId="5" fillId="0" borderId="7" xfId="0" applyNumberFormat="1" applyFont="1" applyFill="1" applyBorder="1" applyProtection="1">
      <protection locked="0"/>
    </xf>
    <xf numFmtId="164" fontId="7" fillId="0" borderId="8" xfId="0" applyNumberFormat="1" applyFont="1" applyFill="1" applyBorder="1" applyAlignment="1" applyProtection="1">
      <alignment horizontal="left"/>
    </xf>
    <xf numFmtId="164" fontId="8" fillId="0" borderId="9" xfId="0" applyNumberFormat="1" applyFont="1" applyFill="1" applyBorder="1" applyAlignment="1" applyProtection="1">
      <alignment horizontal="left"/>
    </xf>
    <xf numFmtId="3" fontId="5" fillId="0" borderId="9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3" fontId="5" fillId="0" borderId="0" xfId="0" applyNumberFormat="1" applyFont="1" applyFill="1" applyBorder="1"/>
    <xf numFmtId="166" fontId="13" fillId="0" borderId="0" xfId="1" applyNumberFormat="1" applyFont="1" applyFill="1" applyBorder="1" applyProtection="1">
      <protection locked="0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4" quotePrefix="1" applyFont="1" applyFill="1" applyBorder="1" applyAlignment="1" applyProtection="1">
      <alignment horizontal="left"/>
    </xf>
    <xf numFmtId="37" fontId="2" fillId="0" borderId="0" xfId="4" applyFont="1" applyFill="1" applyBorder="1"/>
    <xf numFmtId="37" fontId="5" fillId="0" borderId="0" xfId="4" quotePrefix="1" applyFont="1" applyFill="1" applyBorder="1" applyAlignment="1" applyProtection="1">
      <alignment horizontal="left"/>
      <protection locked="0"/>
    </xf>
    <xf numFmtId="37" fontId="2" fillId="0" borderId="1" xfId="4" applyFont="1" applyFill="1" applyBorder="1" applyAlignment="1" applyProtection="1">
      <alignment horizontal="fill"/>
    </xf>
    <xf numFmtId="37" fontId="2" fillId="0" borderId="2" xfId="4" applyFont="1" applyFill="1" applyBorder="1" applyAlignment="1" applyProtection="1">
      <alignment horizontal="fill"/>
    </xf>
    <xf numFmtId="37" fontId="2" fillId="0" borderId="3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left"/>
    </xf>
    <xf numFmtId="37" fontId="2" fillId="0" borderId="4" xfId="4" applyFont="1" applyFill="1" applyBorder="1"/>
    <xf numFmtId="37" fontId="2" fillId="0" borderId="13" xfId="4" applyFont="1" applyFill="1" applyBorder="1"/>
    <xf numFmtId="37" fontId="9" fillId="0" borderId="13" xfId="4" applyFont="1" applyFill="1" applyBorder="1" applyAlignment="1" applyProtection="1">
      <alignment horizontal="left"/>
    </xf>
    <xf numFmtId="37" fontId="5" fillId="0" borderId="13" xfId="4" quotePrefix="1" applyFont="1" applyFill="1" applyBorder="1" applyAlignment="1" applyProtection="1">
      <alignment horizontal="left"/>
    </xf>
    <xf numFmtId="37" fontId="2" fillId="0" borderId="14" xfId="4" applyFont="1" applyFill="1" applyBorder="1"/>
    <xf numFmtId="37" fontId="2" fillId="0" borderId="0" xfId="4" applyFont="1" applyFill="1" applyBorder="1" applyAlignment="1" applyProtection="1">
      <alignment horizontal="right"/>
    </xf>
    <xf numFmtId="37" fontId="3" fillId="0" borderId="4" xfId="4" applyFont="1" applyFill="1" applyBorder="1" applyAlignment="1" applyProtection="1">
      <alignment horizontal="left"/>
    </xf>
    <xf numFmtId="37" fontId="3" fillId="0" borderId="0" xfId="4" applyFont="1" applyFill="1" applyBorder="1" applyAlignment="1" applyProtection="1">
      <alignment horizontal="left"/>
    </xf>
    <xf numFmtId="37" fontId="2" fillId="0" borderId="15" xfId="4" applyFont="1" applyFill="1" applyBorder="1"/>
    <xf numFmtId="37" fontId="5" fillId="0" borderId="15" xfId="4" quotePrefix="1" applyFont="1" applyFill="1" applyBorder="1" applyAlignment="1" applyProtection="1">
      <alignment horizontal="left"/>
    </xf>
    <xf numFmtId="37" fontId="2" fillId="0" borderId="16" xfId="4" applyFont="1" applyFill="1" applyBorder="1"/>
    <xf numFmtId="37" fontId="8" fillId="0" borderId="15" xfId="4" quotePrefix="1" applyFont="1" applyFill="1" applyBorder="1" applyAlignment="1" applyProtection="1">
      <alignment horizontal="left"/>
    </xf>
    <xf numFmtId="37" fontId="2" fillId="0" borderId="7" xfId="4" applyFont="1" applyFill="1" applyBorder="1"/>
    <xf numFmtId="37" fontId="3" fillId="0" borderId="0" xfId="4" applyFont="1" applyFill="1" applyBorder="1"/>
    <xf numFmtId="37" fontId="3" fillId="0" borderId="0" xfId="4" quotePrefix="1" applyFont="1" applyFill="1" applyBorder="1" applyAlignment="1" applyProtection="1">
      <alignment horizontal="right"/>
    </xf>
    <xf numFmtId="37" fontId="3" fillId="0" borderId="0" xfId="4" quotePrefix="1" applyFont="1" applyFill="1" applyBorder="1" applyAlignment="1" applyProtection="1">
      <alignment horizontal="center"/>
    </xf>
    <xf numFmtId="37" fontId="3" fillId="0" borderId="0" xfId="4" applyFont="1" applyFill="1" applyBorder="1" applyAlignment="1">
      <alignment horizontal="left"/>
    </xf>
    <xf numFmtId="37" fontId="3" fillId="0" borderId="7" xfId="4" quotePrefix="1" applyFont="1" applyFill="1" applyBorder="1" applyAlignment="1" applyProtection="1">
      <alignment horizontal="right"/>
    </xf>
    <xf numFmtId="37" fontId="3" fillId="0" borderId="0" xfId="4" applyFont="1" applyFill="1" applyBorder="1" applyAlignment="1" applyProtection="1">
      <alignment horizontal="right"/>
    </xf>
    <xf numFmtId="37" fontId="3" fillId="0" borderId="7" xfId="4" applyFont="1" applyFill="1" applyBorder="1" applyAlignment="1" applyProtection="1">
      <alignment horizontal="right"/>
    </xf>
    <xf numFmtId="37" fontId="2" fillId="0" borderId="8" xfId="4" applyFont="1" applyFill="1" applyBorder="1" applyAlignment="1" applyProtection="1">
      <alignment horizontal="fill"/>
    </xf>
    <xf numFmtId="37" fontId="2" fillId="0" borderId="9" xfId="4" applyFont="1" applyFill="1" applyBorder="1" applyAlignment="1" applyProtection="1">
      <alignment horizontal="fill"/>
    </xf>
    <xf numFmtId="37" fontId="2" fillId="0" borderId="10" xfId="4" applyFont="1" applyFill="1" applyBorder="1" applyAlignment="1" applyProtection="1">
      <alignment horizontal="fill"/>
    </xf>
    <xf numFmtId="37" fontId="7" fillId="0" borderId="4" xfId="4" applyFont="1" applyFill="1" applyBorder="1" applyAlignment="1" applyProtection="1">
      <alignment horizontal="left"/>
    </xf>
    <xf numFmtId="37" fontId="8" fillId="0" borderId="0" xfId="4" applyFont="1" applyFill="1" applyBorder="1" applyAlignment="1" applyProtection="1">
      <alignment horizontal="left"/>
    </xf>
    <xf numFmtId="3" fontId="8" fillId="0" borderId="0" xfId="4" applyNumberFormat="1" applyFont="1" applyFill="1" applyBorder="1" applyProtection="1">
      <protection locked="0"/>
    </xf>
    <xf numFmtId="3" fontId="8" fillId="0" borderId="0" xfId="4" applyNumberFormat="1" applyFont="1" applyFill="1" applyBorder="1" applyProtection="1"/>
    <xf numFmtId="3" fontId="8" fillId="0" borderId="7" xfId="4" applyNumberFormat="1" applyFont="1" applyFill="1" applyBorder="1" applyProtection="1"/>
    <xf numFmtId="37" fontId="2" fillId="0" borderId="4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fill"/>
    </xf>
    <xf numFmtId="37" fontId="2" fillId="0" borderId="7" xfId="4" applyFont="1" applyFill="1" applyBorder="1" applyAlignment="1" applyProtection="1">
      <alignment horizontal="fill"/>
    </xf>
    <xf numFmtId="37" fontId="7" fillId="0" borderId="0" xfId="4" applyFont="1" applyFill="1" applyBorder="1" applyAlignment="1" applyProtection="1">
      <alignment horizontal="left"/>
    </xf>
    <xf numFmtId="3" fontId="8" fillId="0" borderId="0" xfId="4" applyNumberFormat="1" applyFont="1" applyFill="1" applyBorder="1" applyAlignment="1" applyProtection="1"/>
    <xf numFmtId="3" fontId="8" fillId="0" borderId="17" xfId="4" applyNumberFormat="1" applyFont="1" applyFill="1" applyBorder="1" applyAlignment="1" applyProtection="1"/>
    <xf numFmtId="37" fontId="7" fillId="0" borderId="4" xfId="4" applyFont="1" applyFill="1" applyBorder="1"/>
    <xf numFmtId="3" fontId="2" fillId="0" borderId="0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/>
    <xf numFmtId="3" fontId="2" fillId="0" borderId="17" xfId="4" applyNumberFormat="1" applyFont="1" applyFill="1" applyBorder="1" applyAlignment="1"/>
    <xf numFmtId="37" fontId="8" fillId="0" borderId="0" xfId="4" applyFont="1" applyFill="1" applyBorder="1"/>
    <xf numFmtId="37" fontId="8" fillId="0" borderId="0" xfId="4" quotePrefix="1" applyFont="1" applyFill="1" applyBorder="1" applyAlignment="1" applyProtection="1">
      <alignment horizontal="left"/>
    </xf>
    <xf numFmtId="3" fontId="5" fillId="0" borderId="0" xfId="4" applyNumberFormat="1" applyFont="1" applyFill="1" applyBorder="1" applyProtection="1">
      <protection locked="0"/>
    </xf>
    <xf numFmtId="3" fontId="5" fillId="0" borderId="7" xfId="4" applyNumberFormat="1" applyFont="1" applyFill="1" applyBorder="1" applyProtection="1">
      <protection locked="0"/>
    </xf>
    <xf numFmtId="37" fontId="7" fillId="2" borderId="4" xfId="4" applyFont="1" applyFill="1" applyBorder="1"/>
    <xf numFmtId="37" fontId="8" fillId="2" borderId="0" xfId="4" applyFont="1" applyFill="1" applyBorder="1" applyAlignment="1" applyProtection="1">
      <alignment horizontal="left"/>
    </xf>
    <xf numFmtId="3" fontId="5" fillId="2" borderId="0" xfId="4" applyNumberFormat="1" applyFont="1" applyFill="1" applyBorder="1" applyProtection="1">
      <protection locked="0"/>
    </xf>
    <xf numFmtId="3" fontId="5" fillId="2" borderId="7" xfId="4" applyNumberFormat="1" applyFont="1" applyFill="1" applyBorder="1" applyProtection="1">
      <protection locked="0"/>
    </xf>
    <xf numFmtId="37" fontId="2" fillId="2" borderId="0" xfId="4" applyFont="1" applyFill="1" applyBorder="1"/>
    <xf numFmtId="3" fontId="8" fillId="0" borderId="0" xfId="4" applyNumberFormat="1" applyFont="1" applyFill="1" applyBorder="1" applyAlignment="1" applyProtection="1">
      <alignment readingOrder="2"/>
      <protection locked="0"/>
    </xf>
    <xf numFmtId="3" fontId="8" fillId="0" borderId="0" xfId="4" applyNumberFormat="1" applyFont="1" applyFill="1" applyBorder="1"/>
    <xf numFmtId="3" fontId="8" fillId="0" borderId="7" xfId="4" applyNumberFormat="1" applyFont="1" applyFill="1" applyBorder="1" applyProtection="1">
      <protection locked="0"/>
    </xf>
    <xf numFmtId="3" fontId="5" fillId="0" borderId="0" xfId="4" applyNumberFormat="1" applyFont="1" applyFill="1" applyBorder="1"/>
    <xf numFmtId="37" fontId="7" fillId="0" borderId="4" xfId="4" quotePrefix="1" applyFont="1" applyFill="1" applyBorder="1" applyAlignment="1" applyProtection="1">
      <alignment horizontal="left"/>
    </xf>
    <xf numFmtId="3" fontId="8" fillId="0" borderId="17" xfId="4" applyNumberFormat="1" applyFont="1" applyFill="1" applyBorder="1" applyProtection="1">
      <protection locked="0"/>
    </xf>
    <xf numFmtId="37" fontId="14" fillId="0" borderId="0" xfId="4" applyFont="1" applyFill="1" applyBorder="1"/>
    <xf numFmtId="37" fontId="5" fillId="0" borderId="0" xfId="4" applyFont="1" applyFill="1" applyBorder="1"/>
    <xf numFmtId="37" fontId="5" fillId="0" borderId="17" xfId="4" applyFont="1" applyFill="1" applyBorder="1"/>
    <xf numFmtId="3" fontId="2" fillId="0" borderId="2" xfId="4" applyNumberFormat="1" applyFont="1" applyFill="1" applyBorder="1" applyAlignment="1" applyProtection="1">
      <alignment horizontal="fill"/>
    </xf>
    <xf numFmtId="3" fontId="2" fillId="0" borderId="18" xfId="4" applyNumberFormat="1" applyFont="1" applyFill="1" applyBorder="1" applyAlignment="1" applyProtection="1">
      <alignment horizontal="fill"/>
    </xf>
    <xf numFmtId="3" fontId="9" fillId="0" borderId="0" xfId="4" applyNumberFormat="1" applyFont="1" applyFill="1" applyBorder="1" applyProtection="1"/>
    <xf numFmtId="3" fontId="9" fillId="0" borderId="17" xfId="4" applyNumberFormat="1" applyFont="1" applyFill="1" applyBorder="1" applyProtection="1"/>
    <xf numFmtId="37" fontId="9" fillId="0" borderId="4" xfId="4" applyFont="1" applyFill="1" applyBorder="1" applyAlignment="1" applyProtection="1">
      <alignment horizontal="left"/>
    </xf>
    <xf numFmtId="3" fontId="9" fillId="0" borderId="7" xfId="4" applyNumberFormat="1" applyFont="1" applyFill="1" applyBorder="1" applyProtection="1"/>
    <xf numFmtId="166" fontId="13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4" applyNumberFormat="1" applyFont="1" applyFill="1" applyBorder="1" applyAlignment="1" applyProtection="1">
      <alignment horizontal="fill"/>
    </xf>
    <xf numFmtId="3" fontId="2" fillId="0" borderId="10" xfId="4" applyNumberFormat="1" applyFont="1" applyFill="1" applyBorder="1" applyAlignment="1" applyProtection="1">
      <alignment horizontal="fill"/>
    </xf>
    <xf numFmtId="164" fontId="15" fillId="0" borderId="0" xfId="0" applyNumberFormat="1" applyFont="1" applyFill="1" applyBorder="1"/>
    <xf numFmtId="37" fontId="5" fillId="0" borderId="0" xfId="4" applyFont="1" applyFill="1" applyBorder="1" applyProtection="1">
      <protection locked="0"/>
    </xf>
    <xf numFmtId="164" fontId="12" fillId="0" borderId="0" xfId="0" applyNumberFormat="1" applyFont="1" applyFill="1" applyBorder="1"/>
    <xf numFmtId="37" fontId="16" fillId="0" borderId="0" xfId="4" applyFont="1" applyFill="1" applyBorder="1" applyProtection="1">
      <protection locked="0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3" fillId="0" borderId="11" xfId="0" quotePrefix="1" applyNumberFormat="1" applyFont="1" applyFill="1" applyBorder="1" applyAlignment="1" applyProtection="1">
      <alignment horizontal="center"/>
    </xf>
    <xf numFmtId="164" fontId="3" fillId="0" borderId="12" xfId="0" quotePrefix="1" applyNumberFormat="1" applyFont="1" applyFill="1" applyBorder="1" applyAlignment="1" applyProtection="1">
      <alignment horizontal="center"/>
    </xf>
    <xf numFmtId="3" fontId="5" fillId="4" borderId="0" xfId="0" applyNumberFormat="1" applyFont="1" applyFill="1" applyBorder="1"/>
  </cellXfs>
  <cellStyles count="5">
    <cellStyle name="Euro" xfId="3"/>
    <cellStyle name="Millares" xfId="1" builtinId="3"/>
    <cellStyle name="Millares [0]" xfId="2" builtinId="6"/>
    <cellStyle name="Normal" xfId="0" builtinId="0"/>
    <cellStyle name="Normal_CRES967.XLS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abc_reservas_marzo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abc_reservas_sept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abc_reservas_dic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marzo de 2010, montos expresados en U.F.)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septiembre de 2010, montos expresados en U.F.)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diciembre de 2010,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opLeftCell="G88" workbookViewId="0">
      <selection activeCell="O115" sqref="O115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9.5703125" style="3" customWidth="1"/>
    <col min="8" max="8" width="12" style="3" customWidth="1"/>
    <col min="9" max="9" width="7.140625" style="3" bestFit="1" customWidth="1"/>
    <col min="10" max="10" width="14.7109375" style="3" customWidth="1"/>
    <col min="11" max="11" width="10" style="3" customWidth="1"/>
    <col min="12" max="14" width="8" style="3"/>
    <col min="15" max="15" width="15.5703125" style="3" customWidth="1"/>
    <col min="16" max="16" width="10.140625" style="3" bestFit="1" customWidth="1"/>
    <col min="17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1</v>
      </c>
      <c r="I2" s="4"/>
      <c r="L2" s="6"/>
      <c r="M2" s="7"/>
      <c r="N2" s="6"/>
      <c r="O2" s="6"/>
    </row>
    <row r="3" spans="1:15" x14ac:dyDescent="0.2">
      <c r="B3" s="8"/>
      <c r="C3" s="9"/>
      <c r="D3" s="9"/>
      <c r="E3" s="9"/>
      <c r="F3" s="9"/>
      <c r="G3" s="9"/>
      <c r="H3" s="10"/>
      <c r="L3" s="6"/>
      <c r="M3" s="7"/>
      <c r="N3" s="6"/>
      <c r="O3" s="6"/>
    </row>
    <row r="4" spans="1:15" x14ac:dyDescent="0.2">
      <c r="B4" s="11" t="s">
        <v>2</v>
      </c>
      <c r="C4" s="12" t="s">
        <v>3</v>
      </c>
      <c r="D4" s="159" t="s">
        <v>4</v>
      </c>
      <c r="E4" s="159"/>
      <c r="F4" s="13"/>
      <c r="G4" s="160" t="s">
        <v>5</v>
      </c>
      <c r="H4" s="161"/>
      <c r="I4" s="14"/>
      <c r="L4" s="6"/>
      <c r="M4" s="7"/>
      <c r="N4" s="7"/>
    </row>
    <row r="5" spans="1:15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L5" s="6"/>
      <c r="M5" s="7"/>
      <c r="N5" s="7"/>
    </row>
    <row r="6" spans="1:15" x14ac:dyDescent="0.2">
      <c r="A6" s="14"/>
      <c r="B6" s="19"/>
      <c r="C6" s="20"/>
      <c r="D6" s="20"/>
      <c r="E6" s="20"/>
      <c r="F6" s="20"/>
      <c r="G6" s="20"/>
      <c r="H6" s="21"/>
      <c r="I6" s="22"/>
      <c r="L6" s="6"/>
      <c r="M6" s="7"/>
      <c r="N6" s="7"/>
    </row>
    <row r="7" spans="1:15" x14ac:dyDescent="0.2">
      <c r="A7" s="14"/>
      <c r="B7" s="23" t="s">
        <v>8</v>
      </c>
      <c r="C7" s="24" t="s">
        <v>9</v>
      </c>
      <c r="D7" s="25">
        <v>528</v>
      </c>
      <c r="E7" s="25">
        <v>645678</v>
      </c>
      <c r="F7" s="25"/>
      <c r="G7" s="25">
        <v>267</v>
      </c>
      <c r="H7" s="26">
        <v>196396</v>
      </c>
      <c r="I7" s="14"/>
      <c r="J7" s="27"/>
      <c r="K7" s="27"/>
      <c r="L7" s="7"/>
      <c r="M7" s="7"/>
      <c r="N7" s="7"/>
    </row>
    <row r="8" spans="1:15" x14ac:dyDescent="0.2">
      <c r="A8" s="14"/>
      <c r="B8" s="28"/>
      <c r="C8" s="29"/>
      <c r="D8" s="29"/>
      <c r="E8" s="29"/>
      <c r="F8" s="29"/>
      <c r="G8" s="29"/>
      <c r="H8" s="30"/>
      <c r="I8" s="22"/>
      <c r="L8" s="6"/>
      <c r="M8" s="7"/>
      <c r="N8" s="7"/>
    </row>
    <row r="9" spans="1:15" s="40" customFormat="1" x14ac:dyDescent="0.2">
      <c r="A9" s="31"/>
      <c r="B9" s="32" t="s">
        <v>10</v>
      </c>
      <c r="C9" s="33" t="s">
        <v>11</v>
      </c>
      <c r="D9" s="34">
        <v>159</v>
      </c>
      <c r="E9" s="34">
        <v>115233</v>
      </c>
      <c r="F9" s="35"/>
      <c r="G9" s="34">
        <v>133</v>
      </c>
      <c r="H9" s="36">
        <v>55363</v>
      </c>
      <c r="I9" s="31"/>
      <c r="J9" s="37"/>
      <c r="K9" s="37"/>
      <c r="L9" s="38"/>
      <c r="M9" s="39"/>
      <c r="N9" s="39"/>
    </row>
    <row r="10" spans="1:15" x14ac:dyDescent="0.2">
      <c r="A10" s="14"/>
      <c r="B10" s="41"/>
      <c r="C10" s="42"/>
      <c r="D10" s="43"/>
      <c r="E10" s="43"/>
      <c r="F10" s="43"/>
      <c r="G10" s="43"/>
      <c r="H10" s="44"/>
      <c r="I10" s="14"/>
      <c r="J10" s="27"/>
      <c r="K10" s="27"/>
      <c r="L10" s="6"/>
      <c r="M10" s="7"/>
      <c r="N10" s="7"/>
    </row>
    <row r="11" spans="1:15" x14ac:dyDescent="0.2">
      <c r="A11" s="14"/>
      <c r="B11" s="23" t="s">
        <v>12</v>
      </c>
      <c r="C11" s="45" t="s">
        <v>13</v>
      </c>
      <c r="D11" s="46">
        <f>SUM(D12:D14)</f>
        <v>3600</v>
      </c>
      <c r="E11" s="46">
        <f>SUM(E12:E14)</f>
        <v>3159990</v>
      </c>
      <c r="F11" s="46"/>
      <c r="G11" s="46">
        <f>SUM(G12:G14)</f>
        <v>2718</v>
      </c>
      <c r="H11" s="47">
        <f>SUM(H12:H14)</f>
        <v>1423191</v>
      </c>
      <c r="I11" s="14"/>
      <c r="J11" s="27"/>
      <c r="K11" s="27"/>
      <c r="L11" s="6"/>
      <c r="M11" s="48"/>
      <c r="N11" s="7"/>
    </row>
    <row r="12" spans="1:15" x14ac:dyDescent="0.2">
      <c r="A12" s="14"/>
      <c r="B12" s="23"/>
      <c r="C12" s="24" t="s">
        <v>14</v>
      </c>
      <c r="D12" s="43">
        <v>360</v>
      </c>
      <c r="E12" s="43">
        <v>281633</v>
      </c>
      <c r="F12" s="43"/>
      <c r="G12" s="43">
        <v>334</v>
      </c>
      <c r="H12" s="44">
        <v>140628</v>
      </c>
      <c r="I12" s="14"/>
      <c r="J12" s="27"/>
      <c r="K12" s="27"/>
      <c r="L12" s="6"/>
      <c r="M12" s="7"/>
      <c r="N12" s="7"/>
    </row>
    <row r="13" spans="1:15" x14ac:dyDescent="0.2">
      <c r="A13" s="14"/>
      <c r="B13" s="41"/>
      <c r="C13" s="24" t="s">
        <v>15</v>
      </c>
      <c r="D13" s="49">
        <v>3103</v>
      </c>
      <c r="E13" s="49">
        <v>2790608</v>
      </c>
      <c r="F13" s="49"/>
      <c r="G13" s="49">
        <v>2276</v>
      </c>
      <c r="H13" s="50">
        <v>1239856</v>
      </c>
      <c r="I13" s="14"/>
      <c r="J13" s="27"/>
      <c r="K13" s="27"/>
      <c r="L13" s="7"/>
      <c r="M13" s="7"/>
      <c r="N13" s="7"/>
    </row>
    <row r="14" spans="1:15" x14ac:dyDescent="0.2">
      <c r="A14" s="14"/>
      <c r="B14" s="41"/>
      <c r="C14" s="24" t="s">
        <v>16</v>
      </c>
      <c r="D14" s="43">
        <v>137</v>
      </c>
      <c r="E14" s="43">
        <v>87749</v>
      </c>
      <c r="F14" s="43"/>
      <c r="G14" s="43">
        <v>108</v>
      </c>
      <c r="H14" s="44">
        <v>42707</v>
      </c>
      <c r="I14" s="14"/>
      <c r="J14" s="27"/>
      <c r="K14" s="27"/>
      <c r="M14" s="7"/>
      <c r="N14" s="7"/>
    </row>
    <row r="15" spans="1:15" x14ac:dyDescent="0.2">
      <c r="A15" s="14"/>
      <c r="B15" s="41"/>
      <c r="C15" s="24"/>
      <c r="D15" s="43"/>
      <c r="E15" s="43"/>
      <c r="F15" s="43"/>
      <c r="G15" s="43"/>
      <c r="H15" s="44"/>
      <c r="I15" s="14"/>
      <c r="J15" s="27"/>
      <c r="K15" s="27"/>
      <c r="M15" s="7"/>
      <c r="N15" s="7"/>
    </row>
    <row r="16" spans="1:15" x14ac:dyDescent="0.2">
      <c r="A16" s="14"/>
      <c r="B16" s="41" t="s">
        <v>17</v>
      </c>
      <c r="C16" s="45" t="s">
        <v>13</v>
      </c>
      <c r="D16" s="46">
        <f>SUM(D17:D18)</f>
        <v>2752</v>
      </c>
      <c r="E16" s="46">
        <f>SUM(E17:E18)</f>
        <v>543812</v>
      </c>
      <c r="F16" s="46"/>
      <c r="G16" s="46">
        <f>SUM(G17:G18)</f>
        <v>1896</v>
      </c>
      <c r="H16" s="46">
        <f>SUM(H17:H18)</f>
        <v>1013863</v>
      </c>
      <c r="I16" s="14"/>
      <c r="J16" s="27"/>
      <c r="K16" s="27"/>
      <c r="M16" s="7"/>
      <c r="N16" s="7"/>
    </row>
    <row r="17" spans="1:14" x14ac:dyDescent="0.2">
      <c r="A17" s="14"/>
      <c r="B17" s="41"/>
      <c r="C17" s="24" t="s">
        <v>16</v>
      </c>
      <c r="D17" s="43">
        <v>653</v>
      </c>
      <c r="E17" s="43">
        <v>541735</v>
      </c>
      <c r="F17" s="43"/>
      <c r="G17" s="43">
        <v>379</v>
      </c>
      <c r="H17" s="44">
        <v>135271</v>
      </c>
      <c r="I17" s="14"/>
      <c r="J17" s="27"/>
      <c r="K17" s="27"/>
      <c r="M17" s="7"/>
      <c r="N17" s="7"/>
    </row>
    <row r="18" spans="1:14" x14ac:dyDescent="0.2">
      <c r="A18" s="14"/>
      <c r="B18" s="41"/>
      <c r="C18" s="24" t="s">
        <v>18</v>
      </c>
      <c r="D18" s="43">
        <v>2099</v>
      </c>
      <c r="E18" s="43">
        <v>2077</v>
      </c>
      <c r="F18" s="43"/>
      <c r="G18" s="43">
        <v>1517</v>
      </c>
      <c r="H18" s="44">
        <v>878592</v>
      </c>
      <c r="I18" s="14"/>
      <c r="J18" s="27"/>
      <c r="K18" s="27"/>
      <c r="M18" s="7"/>
      <c r="N18" s="7"/>
    </row>
    <row r="19" spans="1:14" x14ac:dyDescent="0.2">
      <c r="A19" s="14"/>
      <c r="B19" s="41"/>
      <c r="C19" s="51"/>
      <c r="D19" s="49"/>
      <c r="E19" s="49"/>
      <c r="F19" s="49"/>
      <c r="G19" s="49"/>
      <c r="H19" s="50"/>
      <c r="I19" s="14"/>
      <c r="J19" s="27"/>
      <c r="K19" s="27"/>
      <c r="L19" s="7"/>
      <c r="M19" s="7"/>
      <c r="N19" s="7"/>
    </row>
    <row r="20" spans="1:14" x14ac:dyDescent="0.2">
      <c r="A20" s="14"/>
      <c r="B20" s="52" t="s">
        <v>19</v>
      </c>
      <c r="C20" s="24" t="s">
        <v>20</v>
      </c>
      <c r="D20" s="25">
        <v>968</v>
      </c>
      <c r="E20" s="25">
        <v>965395.58</v>
      </c>
      <c r="F20" s="25"/>
      <c r="G20" s="25">
        <v>606</v>
      </c>
      <c r="H20" s="26">
        <v>327779.57</v>
      </c>
      <c r="I20" s="14"/>
      <c r="J20" s="27"/>
      <c r="K20" s="27"/>
      <c r="L20" s="7"/>
      <c r="M20" s="7"/>
      <c r="N20" s="7"/>
    </row>
    <row r="21" spans="1:14" x14ac:dyDescent="0.2">
      <c r="A21" s="14"/>
      <c r="B21" s="23"/>
      <c r="C21" s="24"/>
      <c r="D21" s="49"/>
      <c r="E21" s="49"/>
      <c r="F21" s="49"/>
      <c r="G21" s="49"/>
      <c r="H21" s="50"/>
      <c r="I21" s="14"/>
      <c r="J21" s="27"/>
      <c r="K21" s="27"/>
      <c r="L21" s="7"/>
      <c r="M21" s="7"/>
      <c r="N21" s="7"/>
    </row>
    <row r="22" spans="1:14" x14ac:dyDescent="0.2">
      <c r="A22" s="14"/>
      <c r="B22" s="23" t="s">
        <v>21</v>
      </c>
      <c r="C22" s="45" t="s">
        <v>13</v>
      </c>
      <c r="D22" s="46">
        <f>SUM(D23:D28)</f>
        <v>594</v>
      </c>
      <c r="E22" s="46">
        <f>SUM(E23:E28)</f>
        <v>632047</v>
      </c>
      <c r="F22" s="46"/>
      <c r="G22" s="46">
        <f>SUM(G23:G28)</f>
        <v>419</v>
      </c>
      <c r="H22" s="47">
        <f>SUM(H23:H28)</f>
        <v>305992</v>
      </c>
      <c r="I22" s="14"/>
      <c r="J22" s="27"/>
      <c r="K22" s="27"/>
    </row>
    <row r="23" spans="1:14" x14ac:dyDescent="0.2">
      <c r="A23" s="14"/>
      <c r="B23" s="41"/>
      <c r="C23" s="24" t="s">
        <v>22</v>
      </c>
      <c r="D23" s="49">
        <v>61</v>
      </c>
      <c r="E23" s="49">
        <v>38212</v>
      </c>
      <c r="F23" s="49"/>
      <c r="G23" s="49">
        <v>45</v>
      </c>
      <c r="H23" s="50">
        <v>18767</v>
      </c>
      <c r="I23" s="14"/>
      <c r="J23" s="27"/>
      <c r="K23" s="27"/>
    </row>
    <row r="24" spans="1:14" x14ac:dyDescent="0.2">
      <c r="A24" s="14"/>
      <c r="B24" s="41"/>
      <c r="C24" s="24" t="s">
        <v>23</v>
      </c>
      <c r="D24" s="49">
        <v>105</v>
      </c>
      <c r="E24" s="49">
        <v>213471</v>
      </c>
      <c r="F24" s="49"/>
      <c r="G24" s="49">
        <v>63</v>
      </c>
      <c r="H24" s="50">
        <v>107754</v>
      </c>
      <c r="I24" s="14"/>
      <c r="J24" s="27"/>
      <c r="K24" s="27"/>
    </row>
    <row r="25" spans="1:14" x14ac:dyDescent="0.2">
      <c r="A25" s="14"/>
      <c r="B25" s="41"/>
      <c r="C25" s="24" t="s">
        <v>24</v>
      </c>
      <c r="D25" s="49">
        <v>198</v>
      </c>
      <c r="E25" s="49">
        <v>149587</v>
      </c>
      <c r="F25" s="49"/>
      <c r="G25" s="49">
        <v>125</v>
      </c>
      <c r="H25" s="50">
        <v>57715</v>
      </c>
      <c r="I25" s="14"/>
      <c r="J25" s="27"/>
      <c r="K25" s="27"/>
    </row>
    <row r="26" spans="1:14" x14ac:dyDescent="0.2">
      <c r="A26" s="14"/>
      <c r="B26" s="41"/>
      <c r="C26" s="24" t="s">
        <v>25</v>
      </c>
      <c r="D26" s="49">
        <v>16</v>
      </c>
      <c r="E26" s="49">
        <v>17757</v>
      </c>
      <c r="F26" s="49"/>
      <c r="G26" s="49">
        <v>26</v>
      </c>
      <c r="H26" s="50">
        <v>12323</v>
      </c>
      <c r="I26" s="14"/>
      <c r="J26" s="27"/>
      <c r="K26" s="27"/>
    </row>
    <row r="27" spans="1:14" x14ac:dyDescent="0.2">
      <c r="A27" s="14"/>
      <c r="B27" s="41"/>
      <c r="C27" s="24" t="s">
        <v>26</v>
      </c>
      <c r="D27" s="49">
        <v>164</v>
      </c>
      <c r="E27" s="49">
        <v>141374</v>
      </c>
      <c r="F27" s="49"/>
      <c r="G27" s="49">
        <v>122</v>
      </c>
      <c r="H27" s="50">
        <v>70973</v>
      </c>
      <c r="I27" s="14"/>
      <c r="J27" s="27"/>
      <c r="K27" s="27"/>
    </row>
    <row r="28" spans="1:14" x14ac:dyDescent="0.2">
      <c r="A28" s="14"/>
      <c r="B28" s="41"/>
      <c r="C28" s="24" t="s">
        <v>27</v>
      </c>
      <c r="D28" s="49">
        <v>50</v>
      </c>
      <c r="E28" s="49">
        <v>71646</v>
      </c>
      <c r="F28" s="49"/>
      <c r="G28" s="49">
        <v>38</v>
      </c>
      <c r="H28" s="50">
        <v>38460</v>
      </c>
      <c r="I28" s="14"/>
      <c r="J28" s="27"/>
      <c r="K28" s="27"/>
    </row>
    <row r="29" spans="1:14" x14ac:dyDescent="0.2">
      <c r="A29" s="14"/>
      <c r="B29" s="41"/>
      <c r="C29" s="51"/>
      <c r="D29" s="43"/>
      <c r="E29" s="43"/>
      <c r="F29" s="43"/>
      <c r="G29" s="43"/>
      <c r="H29" s="44"/>
      <c r="I29" s="14"/>
      <c r="J29" s="27"/>
      <c r="K29" s="27"/>
    </row>
    <row r="30" spans="1:14" x14ac:dyDescent="0.2">
      <c r="A30" s="14"/>
      <c r="B30" s="52" t="s">
        <v>28</v>
      </c>
      <c r="C30" s="45" t="s">
        <v>13</v>
      </c>
      <c r="D30" s="53">
        <f>SUM(D31:D32)</f>
        <v>0</v>
      </c>
      <c r="E30" s="46">
        <f>SUM(E31:E32)</f>
        <v>0</v>
      </c>
      <c r="F30" s="46"/>
      <c r="G30" s="46">
        <f>SUM(G31:G32)</f>
        <v>0</v>
      </c>
      <c r="H30" s="47">
        <f>SUM(H31:H32)</f>
        <v>0</v>
      </c>
      <c r="I30" s="14"/>
      <c r="J30" s="27"/>
      <c r="K30" s="27"/>
    </row>
    <row r="31" spans="1:14" x14ac:dyDescent="0.2">
      <c r="A31" s="14"/>
      <c r="B31" s="41"/>
      <c r="C31" s="24" t="s">
        <v>18</v>
      </c>
      <c r="D31" s="49">
        <v>0</v>
      </c>
      <c r="E31" s="49">
        <v>0</v>
      </c>
      <c r="F31" s="49"/>
      <c r="G31" s="54">
        <v>0</v>
      </c>
      <c r="H31" s="50">
        <v>0</v>
      </c>
      <c r="I31" s="14"/>
      <c r="J31" s="27"/>
      <c r="K31" s="27"/>
    </row>
    <row r="32" spans="1:14" x14ac:dyDescent="0.2">
      <c r="A32" s="14"/>
      <c r="B32" s="41"/>
      <c r="C32" s="24" t="s">
        <v>16</v>
      </c>
      <c r="D32" s="49">
        <v>0</v>
      </c>
      <c r="E32" s="49">
        <v>0</v>
      </c>
      <c r="F32" s="49"/>
      <c r="G32" s="54">
        <v>0</v>
      </c>
      <c r="H32" s="50">
        <v>0</v>
      </c>
      <c r="I32" s="14"/>
      <c r="J32" s="27"/>
      <c r="K32" s="27"/>
    </row>
    <row r="33" spans="1:11" x14ac:dyDescent="0.2">
      <c r="A33" s="14"/>
      <c r="B33" s="41"/>
      <c r="C33" s="51"/>
      <c r="D33" s="49"/>
      <c r="E33" s="49"/>
      <c r="F33" s="49"/>
      <c r="G33" s="49"/>
      <c r="H33" s="50"/>
      <c r="I33" s="14"/>
      <c r="J33" s="27"/>
      <c r="K33" s="27"/>
    </row>
    <row r="34" spans="1:11" x14ac:dyDescent="0.2">
      <c r="A34" s="14"/>
      <c r="B34" s="23" t="s">
        <v>29</v>
      </c>
      <c r="C34" s="45" t="s">
        <v>13</v>
      </c>
      <c r="D34" s="46">
        <f>SUM(D35:D38)</f>
        <v>434</v>
      </c>
      <c r="E34" s="46">
        <f>SUM(E35:E38)</f>
        <v>461975</v>
      </c>
      <c r="F34" s="46"/>
      <c r="G34" s="46">
        <f>SUM(G35:G38)</f>
        <v>303</v>
      </c>
      <c r="H34" s="46">
        <f>SUM(H35:H38)</f>
        <v>214324.53</v>
      </c>
      <c r="I34" s="14"/>
      <c r="J34" s="27"/>
      <c r="K34" s="27"/>
    </row>
    <row r="35" spans="1:11" x14ac:dyDescent="0.2">
      <c r="A35" s="14"/>
      <c r="B35" s="41"/>
      <c r="C35" s="55" t="s">
        <v>9</v>
      </c>
      <c r="D35" s="49">
        <v>323</v>
      </c>
      <c r="E35" s="49">
        <v>367699</v>
      </c>
      <c r="F35" s="49"/>
      <c r="G35" s="49">
        <v>252</v>
      </c>
      <c r="H35" s="50">
        <v>184527</v>
      </c>
      <c r="I35" s="14"/>
      <c r="J35" s="27"/>
      <c r="K35" s="27"/>
    </row>
    <row r="36" spans="1:11" x14ac:dyDescent="0.2">
      <c r="A36" s="14"/>
      <c r="B36" s="41"/>
      <c r="C36" s="24" t="s">
        <v>30</v>
      </c>
      <c r="D36" s="49">
        <v>81</v>
      </c>
      <c r="E36" s="49">
        <v>76251</v>
      </c>
      <c r="F36" s="49"/>
      <c r="G36" s="49">
        <v>27</v>
      </c>
      <c r="H36" s="50">
        <v>13816</v>
      </c>
      <c r="I36" s="14"/>
      <c r="J36" s="27"/>
      <c r="K36" s="27"/>
    </row>
    <row r="37" spans="1:11" x14ac:dyDescent="0.2">
      <c r="A37" s="14"/>
      <c r="B37" s="41"/>
      <c r="C37" s="24" t="s">
        <v>31</v>
      </c>
      <c r="D37" s="49">
        <v>1</v>
      </c>
      <c r="E37" s="49">
        <v>413</v>
      </c>
      <c r="F37" s="49"/>
      <c r="G37" s="49">
        <v>10</v>
      </c>
      <c r="H37" s="50">
        <v>8057.53</v>
      </c>
      <c r="I37" s="14"/>
      <c r="J37" s="27"/>
      <c r="K37" s="27"/>
    </row>
    <row r="38" spans="1:11" x14ac:dyDescent="0.2">
      <c r="A38" s="14"/>
      <c r="B38" s="41"/>
      <c r="C38" s="24" t="s">
        <v>32</v>
      </c>
      <c r="D38" s="49">
        <v>29</v>
      </c>
      <c r="E38" s="49">
        <v>17612</v>
      </c>
      <c r="F38" s="49"/>
      <c r="G38" s="49">
        <v>14</v>
      </c>
      <c r="H38" s="50">
        <v>7924</v>
      </c>
      <c r="I38" s="14"/>
      <c r="J38" s="27"/>
      <c r="K38" s="27"/>
    </row>
    <row r="39" spans="1:11" x14ac:dyDescent="0.2">
      <c r="A39" s="14"/>
      <c r="B39" s="41"/>
      <c r="C39" s="51"/>
      <c r="D39" s="43"/>
      <c r="E39" s="43"/>
      <c r="F39" s="43"/>
      <c r="G39" s="43"/>
      <c r="H39" s="44"/>
      <c r="I39" s="14"/>
      <c r="J39" s="27"/>
      <c r="K39" s="27"/>
    </row>
    <row r="40" spans="1:11" x14ac:dyDescent="0.2">
      <c r="A40" s="14"/>
      <c r="B40" s="23" t="s">
        <v>33</v>
      </c>
      <c r="C40" s="45" t="s">
        <v>13</v>
      </c>
      <c r="D40" s="46">
        <f>SUM(D41:D42)</f>
        <v>258</v>
      </c>
      <c r="E40" s="46">
        <f>SUM(E41:E42)</f>
        <v>332493.91000000003</v>
      </c>
      <c r="F40" s="46"/>
      <c r="G40" s="46">
        <f>SUM(G41:G42)</f>
        <v>207</v>
      </c>
      <c r="H40" s="47">
        <f>SUM(H41:H42)</f>
        <v>173157.46000000002</v>
      </c>
      <c r="I40" s="14"/>
      <c r="J40" s="27"/>
      <c r="K40" s="27"/>
    </row>
    <row r="41" spans="1:11" x14ac:dyDescent="0.2">
      <c r="A41" s="14"/>
      <c r="B41" s="41"/>
      <c r="C41" s="24" t="s">
        <v>9</v>
      </c>
      <c r="D41" s="49">
        <v>142</v>
      </c>
      <c r="E41" s="49">
        <v>223277.91</v>
      </c>
      <c r="F41" s="49"/>
      <c r="G41" s="49">
        <v>114</v>
      </c>
      <c r="H41" s="50">
        <v>108661.66</v>
      </c>
      <c r="I41" s="14"/>
      <c r="J41" s="27"/>
      <c r="K41" s="27"/>
    </row>
    <row r="42" spans="1:11" x14ac:dyDescent="0.2">
      <c r="A42" s="14"/>
      <c r="B42" s="41"/>
      <c r="C42" s="24" t="s">
        <v>26</v>
      </c>
      <c r="D42" s="49">
        <v>116</v>
      </c>
      <c r="E42" s="49">
        <v>109216</v>
      </c>
      <c r="F42" s="49"/>
      <c r="G42" s="49">
        <v>93</v>
      </c>
      <c r="H42" s="50">
        <v>64495.8</v>
      </c>
      <c r="I42" s="14"/>
      <c r="J42" s="27"/>
      <c r="K42" s="27"/>
    </row>
    <row r="43" spans="1:11" x14ac:dyDescent="0.2">
      <c r="A43" s="14"/>
      <c r="B43" s="41"/>
      <c r="C43" s="51"/>
      <c r="D43" s="49"/>
      <c r="E43" s="49"/>
      <c r="F43" s="49"/>
      <c r="G43" s="49"/>
      <c r="H43" s="50"/>
      <c r="I43" s="14"/>
      <c r="J43" s="27"/>
      <c r="K43" s="27"/>
    </row>
    <row r="44" spans="1:11" x14ac:dyDescent="0.2">
      <c r="A44" s="14"/>
      <c r="B44" s="23" t="s">
        <v>34</v>
      </c>
      <c r="C44" s="45" t="s">
        <v>13</v>
      </c>
      <c r="D44" s="46">
        <f>SUM(D45:D46)</f>
        <v>892</v>
      </c>
      <c r="E44" s="46">
        <f>SUM(E45:E46)</f>
        <v>428776</v>
      </c>
      <c r="G44" s="46">
        <f>SUM(G45:G46)</f>
        <v>5246</v>
      </c>
      <c r="H44" s="47">
        <f>SUM(H45:H46)</f>
        <v>311654</v>
      </c>
      <c r="I44" s="14"/>
      <c r="J44" s="27"/>
      <c r="K44" s="27"/>
    </row>
    <row r="45" spans="1:11" x14ac:dyDescent="0.2">
      <c r="A45" s="14"/>
      <c r="B45" s="41"/>
      <c r="C45" s="24" t="s">
        <v>24</v>
      </c>
      <c r="D45" s="49">
        <v>559</v>
      </c>
      <c r="E45" s="49">
        <v>260637</v>
      </c>
      <c r="F45" s="49"/>
      <c r="G45" s="49">
        <v>519</v>
      </c>
      <c r="H45" s="50">
        <v>148242</v>
      </c>
      <c r="I45" s="14"/>
      <c r="J45" s="27"/>
      <c r="K45" s="27"/>
    </row>
    <row r="46" spans="1:11" x14ac:dyDescent="0.2">
      <c r="A46" s="14"/>
      <c r="B46" s="41"/>
      <c r="C46" s="24" t="s">
        <v>25</v>
      </c>
      <c r="D46" s="49">
        <v>333</v>
      </c>
      <c r="E46" s="49">
        <v>168139</v>
      </c>
      <c r="F46" s="49"/>
      <c r="G46" s="49">
        <v>4727</v>
      </c>
      <c r="H46" s="50">
        <v>163412</v>
      </c>
      <c r="I46" s="14"/>
      <c r="J46" s="27"/>
      <c r="K46" s="27"/>
    </row>
    <row r="47" spans="1:11" x14ac:dyDescent="0.2">
      <c r="A47" s="14"/>
      <c r="B47" s="41"/>
      <c r="C47" s="24"/>
      <c r="D47" s="49"/>
      <c r="E47" s="49"/>
      <c r="F47" s="49"/>
      <c r="G47" s="49"/>
      <c r="H47" s="50"/>
      <c r="I47" s="14"/>
      <c r="J47" s="27"/>
      <c r="K47" s="27"/>
    </row>
    <row r="48" spans="1:11" x14ac:dyDescent="0.2">
      <c r="A48" s="14"/>
      <c r="B48" s="23" t="s">
        <v>35</v>
      </c>
      <c r="C48" s="24" t="s">
        <v>36</v>
      </c>
      <c r="D48" s="25">
        <v>12</v>
      </c>
      <c r="E48" s="25">
        <v>37899</v>
      </c>
      <c r="F48" s="25"/>
      <c r="G48" s="25">
        <v>12</v>
      </c>
      <c r="H48" s="26">
        <v>22363.45</v>
      </c>
      <c r="I48" s="14"/>
      <c r="J48" s="27"/>
      <c r="K48" s="27"/>
    </row>
    <row r="49" spans="1:11" x14ac:dyDescent="0.2">
      <c r="A49" s="14"/>
      <c r="B49" s="8"/>
      <c r="C49" s="9"/>
      <c r="D49" s="56"/>
      <c r="E49" s="56"/>
      <c r="F49" s="56"/>
      <c r="G49" s="56"/>
      <c r="H49" s="57"/>
      <c r="I49" s="22"/>
      <c r="K49" s="58"/>
    </row>
    <row r="50" spans="1:11" x14ac:dyDescent="0.2">
      <c r="A50" s="14"/>
      <c r="B50" s="23" t="s">
        <v>37</v>
      </c>
      <c r="D50" s="46">
        <f>D44+D48+D40+D34+D22+D20+D7+D11+D9+D30</f>
        <v>7445</v>
      </c>
      <c r="E50" s="46">
        <f>E44+E48+E40+E34+E22+E20+E7+E11+E9+E30</f>
        <v>6779487.4900000002</v>
      </c>
      <c r="F50" s="46"/>
      <c r="G50" s="46">
        <f>G44+G48+G40+G34+G22+G20+G7+G11+G9+G30</f>
        <v>9911</v>
      </c>
      <c r="H50" s="47">
        <f>H44+H48+H40+H34+H22+H20+H7+H11+H9+H30</f>
        <v>3030221.01</v>
      </c>
      <c r="I50" s="14"/>
    </row>
    <row r="51" spans="1:11" x14ac:dyDescent="0.2">
      <c r="A51" s="14"/>
      <c r="B51" s="59" t="s">
        <v>38</v>
      </c>
      <c r="D51" s="46"/>
      <c r="E51" s="46">
        <f>E50*K51</f>
        <v>142359203.64851481</v>
      </c>
      <c r="F51" s="46"/>
      <c r="G51" s="46"/>
      <c r="H51" s="47">
        <f>H50*K51</f>
        <v>63630156.482905194</v>
      </c>
      <c r="I51" s="14"/>
      <c r="J51" s="60" t="s">
        <v>39</v>
      </c>
      <c r="K51" s="61">
        <v>20.998519999999999</v>
      </c>
    </row>
    <row r="52" spans="1:11" x14ac:dyDescent="0.2">
      <c r="B52" s="19"/>
      <c r="C52" s="20"/>
      <c r="D52" s="62"/>
      <c r="E52" s="62"/>
      <c r="F52" s="62"/>
      <c r="G52" s="62"/>
      <c r="H52" s="63"/>
      <c r="I52" s="14"/>
    </row>
    <row r="53" spans="1:11" x14ac:dyDescent="0.2">
      <c r="B53" s="64"/>
      <c r="C53" s="65"/>
      <c r="D53" s="65"/>
      <c r="E53" s="65"/>
      <c r="F53" s="65"/>
      <c r="G53" s="65"/>
      <c r="H53" s="65"/>
      <c r="K53" s="61"/>
    </row>
    <row r="54" spans="1:11" x14ac:dyDescent="0.2">
      <c r="B54" s="65"/>
      <c r="K54" s="61"/>
    </row>
    <row r="55" spans="1:11" x14ac:dyDescent="0.2">
      <c r="B55" s="65"/>
    </row>
    <row r="56" spans="1:11" x14ac:dyDescent="0.2">
      <c r="B56" s="2" t="s">
        <v>40</v>
      </c>
    </row>
    <row r="57" spans="1:11" x14ac:dyDescent="0.2">
      <c r="B57" s="66" t="str">
        <f>'[1]A RESERVAS 528'!$B$2</f>
        <v xml:space="preserve">     (al 31 de marzo de 2010, montos expresados en U.F.)</v>
      </c>
    </row>
    <row r="58" spans="1:11" x14ac:dyDescent="0.2">
      <c r="A58" s="14"/>
      <c r="B58" s="8"/>
      <c r="C58" s="9"/>
      <c r="D58" s="9"/>
      <c r="E58" s="10"/>
      <c r="F58" s="22"/>
    </row>
    <row r="59" spans="1:11" x14ac:dyDescent="0.2">
      <c r="A59" s="22"/>
      <c r="B59" s="15"/>
      <c r="D59" s="67" t="s">
        <v>41</v>
      </c>
      <c r="E59" s="68"/>
      <c r="F59" s="14"/>
    </row>
    <row r="60" spans="1:11" x14ac:dyDescent="0.2">
      <c r="A60" s="14"/>
      <c r="B60" s="11" t="s">
        <v>2</v>
      </c>
      <c r="C60" s="12" t="s">
        <v>3</v>
      </c>
      <c r="D60" s="162" t="s">
        <v>42</v>
      </c>
      <c r="E60" s="163"/>
      <c r="F60" s="14"/>
    </row>
    <row r="61" spans="1:11" x14ac:dyDescent="0.2">
      <c r="A61" s="14"/>
      <c r="B61" s="69"/>
      <c r="C61" s="70"/>
      <c r="D61" s="16" t="s">
        <v>43</v>
      </c>
      <c r="E61" s="18" t="s">
        <v>44</v>
      </c>
      <c r="F61" s="14"/>
    </row>
    <row r="62" spans="1:11" x14ac:dyDescent="0.2">
      <c r="A62" s="14"/>
      <c r="B62" s="19"/>
      <c r="C62" s="20"/>
      <c r="D62" s="20"/>
      <c r="E62" s="21"/>
      <c r="F62" s="22"/>
    </row>
    <row r="63" spans="1:11" x14ac:dyDescent="0.2">
      <c r="A63" s="14"/>
      <c r="B63" s="23" t="s">
        <v>10</v>
      </c>
      <c r="C63" s="24" t="s">
        <v>11</v>
      </c>
      <c r="D63" s="43">
        <v>1</v>
      </c>
      <c r="E63" s="44">
        <v>386</v>
      </c>
      <c r="F63" s="14"/>
    </row>
    <row r="64" spans="1:11" x14ac:dyDescent="0.2">
      <c r="A64" s="14"/>
      <c r="B64" s="41"/>
      <c r="D64" s="49"/>
      <c r="E64" s="50"/>
      <c r="F64" s="14"/>
    </row>
    <row r="65" spans="1:17" x14ac:dyDescent="0.2">
      <c r="A65" s="14"/>
      <c r="B65" s="52" t="s">
        <v>28</v>
      </c>
      <c r="C65" s="24" t="s">
        <v>18</v>
      </c>
      <c r="D65" s="49">
        <v>17</v>
      </c>
      <c r="E65" s="50">
        <v>1844</v>
      </c>
      <c r="F65" s="14"/>
    </row>
    <row r="66" spans="1:17" x14ac:dyDescent="0.2">
      <c r="A66" s="14"/>
      <c r="B66" s="23"/>
      <c r="C66" s="24"/>
      <c r="D66" s="71"/>
      <c r="E66" s="72"/>
      <c r="F66" s="14"/>
    </row>
    <row r="67" spans="1:17" x14ac:dyDescent="0.2">
      <c r="A67" s="14"/>
      <c r="B67" s="73" t="s">
        <v>35</v>
      </c>
      <c r="C67" s="74" t="s">
        <v>22</v>
      </c>
      <c r="D67" s="75">
        <v>3</v>
      </c>
      <c r="E67" s="76">
        <v>803</v>
      </c>
      <c r="F67" s="14"/>
    </row>
    <row r="68" spans="1:17" x14ac:dyDescent="0.2">
      <c r="A68" s="14"/>
      <c r="B68" s="28"/>
      <c r="C68" s="29"/>
      <c r="D68" s="77"/>
      <c r="E68" s="78"/>
      <c r="F68" s="22"/>
    </row>
    <row r="69" spans="1:17" x14ac:dyDescent="0.2">
      <c r="A69" s="14"/>
      <c r="B69" s="23" t="s">
        <v>37</v>
      </c>
      <c r="D69" s="46">
        <f>SUM(D63:D67)</f>
        <v>21</v>
      </c>
      <c r="E69" s="47">
        <f>SUM(E63:E67)</f>
        <v>3033</v>
      </c>
      <c r="F69" s="14"/>
    </row>
    <row r="70" spans="1:17" x14ac:dyDescent="0.2">
      <c r="A70" s="14"/>
      <c r="B70" s="59" t="s">
        <v>38</v>
      </c>
      <c r="D70" s="46"/>
      <c r="E70" s="47">
        <f>E69*H70</f>
        <v>63688.511159999995</v>
      </c>
      <c r="F70" s="14"/>
      <c r="G70" s="79" t="s">
        <v>39</v>
      </c>
      <c r="H70" s="80">
        <v>20.998519999999999</v>
      </c>
    </row>
    <row r="71" spans="1:17" x14ac:dyDescent="0.2">
      <c r="A71" s="14"/>
      <c r="B71" s="19"/>
      <c r="C71" s="20"/>
      <c r="D71" s="81"/>
      <c r="E71" s="82"/>
      <c r="F71" s="22"/>
    </row>
    <row r="74" spans="1:17" x14ac:dyDescent="0.2">
      <c r="B74" s="83" t="s">
        <v>45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pans="1:17" x14ac:dyDescent="0.2">
      <c r="B75" s="85" t="str">
        <f>'[1]A RESERVAS 528'!$B$2</f>
        <v xml:space="preserve">     (al 31 de marzo de 2010, montos expresados en U.F.)</v>
      </c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pans="1:17" x14ac:dyDescent="0.2">
      <c r="B76" s="86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8"/>
      <c r="N76" s="89"/>
      <c r="O76" s="84"/>
      <c r="P76" s="84"/>
      <c r="Q76" s="84"/>
    </row>
    <row r="77" spans="1:17" x14ac:dyDescent="0.2">
      <c r="B77" s="90"/>
      <c r="C77" s="84"/>
      <c r="D77" s="91"/>
      <c r="E77" s="92"/>
      <c r="F77" s="92" t="s">
        <v>46</v>
      </c>
      <c r="G77" s="92"/>
      <c r="H77" s="91"/>
      <c r="I77" s="91"/>
      <c r="J77" s="84"/>
      <c r="K77" s="93" t="s">
        <v>47</v>
      </c>
      <c r="L77" s="93"/>
      <c r="M77" s="94"/>
      <c r="N77" s="95"/>
      <c r="O77" s="84"/>
      <c r="P77" s="84"/>
      <c r="Q77" s="84"/>
    </row>
    <row r="78" spans="1:17" x14ac:dyDescent="0.2">
      <c r="B78" s="96" t="s">
        <v>2</v>
      </c>
      <c r="C78" s="97" t="s">
        <v>3</v>
      </c>
      <c r="D78" s="98"/>
      <c r="E78" s="99" t="s">
        <v>48</v>
      </c>
      <c r="F78" s="98"/>
      <c r="G78" s="100"/>
      <c r="H78" s="101" t="s">
        <v>49</v>
      </c>
      <c r="I78" s="98"/>
      <c r="J78" s="84"/>
      <c r="K78" s="84"/>
      <c r="L78" s="84"/>
      <c r="M78" s="102"/>
      <c r="N78" s="95"/>
      <c r="O78" s="84"/>
      <c r="P78" s="84"/>
      <c r="Q78" s="84"/>
    </row>
    <row r="79" spans="1:17" x14ac:dyDescent="0.2">
      <c r="B79" s="90"/>
      <c r="C79" s="84"/>
      <c r="D79" s="83" t="s">
        <v>50</v>
      </c>
      <c r="E79" s="103"/>
      <c r="F79" s="104" t="s">
        <v>51</v>
      </c>
      <c r="G79" s="105"/>
      <c r="H79" s="83" t="s">
        <v>52</v>
      </c>
      <c r="I79" s="106"/>
      <c r="J79" s="106"/>
      <c r="K79" s="83" t="s">
        <v>50</v>
      </c>
      <c r="L79" s="103"/>
      <c r="M79" s="107" t="s">
        <v>51</v>
      </c>
      <c r="N79" s="95"/>
      <c r="O79" s="84"/>
      <c r="P79" s="84"/>
      <c r="Q79" s="84"/>
    </row>
    <row r="80" spans="1:17" x14ac:dyDescent="0.2">
      <c r="B80" s="90"/>
      <c r="C80" s="84"/>
      <c r="D80" s="108" t="s">
        <v>6</v>
      </c>
      <c r="E80" s="104" t="s">
        <v>7</v>
      </c>
      <c r="F80" s="108" t="s">
        <v>7</v>
      </c>
      <c r="G80" s="108"/>
      <c r="H80" s="104" t="s">
        <v>6</v>
      </c>
      <c r="I80" s="104" t="s">
        <v>53</v>
      </c>
      <c r="J80" s="104"/>
      <c r="K80" s="108" t="s">
        <v>6</v>
      </c>
      <c r="L80" s="108" t="s">
        <v>54</v>
      </c>
      <c r="M80" s="109" t="s">
        <v>7</v>
      </c>
      <c r="N80" s="95"/>
      <c r="O80" s="84"/>
      <c r="P80" s="84"/>
      <c r="Q80" s="84"/>
    </row>
    <row r="81" spans="2:17" x14ac:dyDescent="0.2">
      <c r="B81" s="110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2"/>
      <c r="N81" s="89"/>
      <c r="O81" s="84"/>
      <c r="P81" s="84"/>
      <c r="Q81" s="84"/>
    </row>
    <row r="82" spans="2:17" x14ac:dyDescent="0.2">
      <c r="B82" s="113" t="s">
        <v>55</v>
      </c>
      <c r="C82" s="114" t="s">
        <v>15</v>
      </c>
      <c r="D82" s="115">
        <v>0</v>
      </c>
      <c r="E82" s="115">
        <v>0</v>
      </c>
      <c r="F82" s="115">
        <v>0</v>
      </c>
      <c r="G82" s="116"/>
      <c r="H82" s="116">
        <v>0</v>
      </c>
      <c r="I82" s="116">
        <v>0</v>
      </c>
      <c r="J82" s="116"/>
      <c r="K82" s="116">
        <v>0</v>
      </c>
      <c r="L82" s="116">
        <v>0</v>
      </c>
      <c r="M82" s="117">
        <v>0</v>
      </c>
      <c r="N82" s="84"/>
      <c r="O82" s="84"/>
      <c r="P82" s="84"/>
      <c r="Q82" s="84"/>
    </row>
    <row r="83" spans="2:17" x14ac:dyDescent="0.2">
      <c r="B83" s="118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20"/>
      <c r="N83" s="84"/>
      <c r="O83" s="84"/>
      <c r="P83" s="84"/>
      <c r="Q83" s="84"/>
    </row>
    <row r="84" spans="2:17" x14ac:dyDescent="0.2">
      <c r="B84" s="113" t="s">
        <v>8</v>
      </c>
      <c r="C84" s="121" t="s">
        <v>13</v>
      </c>
      <c r="D84" s="122">
        <f>SUM(D85:D86)</f>
        <v>1554</v>
      </c>
      <c r="E84" s="122">
        <f t="shared" ref="E84:M84" si="0">SUM(E85:E86)</f>
        <v>1836920</v>
      </c>
      <c r="F84" s="122">
        <f t="shared" si="0"/>
        <v>0</v>
      </c>
      <c r="G84" s="122"/>
      <c r="H84" s="122">
        <f t="shared" si="0"/>
        <v>15</v>
      </c>
      <c r="I84" s="122">
        <f t="shared" si="0"/>
        <v>2633</v>
      </c>
      <c r="J84" s="122"/>
      <c r="K84" s="122">
        <f>SUM(K85:K86)</f>
        <v>34</v>
      </c>
      <c r="L84" s="122">
        <f t="shared" si="0"/>
        <v>13334</v>
      </c>
      <c r="M84" s="123">
        <f t="shared" si="0"/>
        <v>35952</v>
      </c>
      <c r="N84" s="84"/>
      <c r="O84" s="84"/>
      <c r="P84" s="84"/>
      <c r="Q84" s="84"/>
    </row>
    <row r="85" spans="2:17" x14ac:dyDescent="0.2">
      <c r="B85" s="124"/>
      <c r="C85" s="114" t="s">
        <v>9</v>
      </c>
      <c r="D85" s="125">
        <v>1554</v>
      </c>
      <c r="E85" s="126">
        <v>1836920</v>
      </c>
      <c r="F85" s="126">
        <v>0</v>
      </c>
      <c r="G85" s="126"/>
      <c r="H85" s="126">
        <v>14</v>
      </c>
      <c r="I85" s="126">
        <v>2351</v>
      </c>
      <c r="J85" s="126"/>
      <c r="K85" s="126">
        <v>34</v>
      </c>
      <c r="L85" s="126">
        <v>13334</v>
      </c>
      <c r="M85" s="127">
        <v>35952</v>
      </c>
      <c r="N85" s="84"/>
      <c r="O85" s="84"/>
      <c r="P85" s="84"/>
      <c r="Q85" s="84"/>
    </row>
    <row r="86" spans="2:17" x14ac:dyDescent="0.2">
      <c r="B86" s="124"/>
      <c r="C86" s="128" t="s">
        <v>30</v>
      </c>
      <c r="D86" s="125">
        <v>0</v>
      </c>
      <c r="E86" s="126">
        <v>0</v>
      </c>
      <c r="F86" s="126">
        <v>0</v>
      </c>
      <c r="G86" s="126"/>
      <c r="H86" s="126">
        <v>1</v>
      </c>
      <c r="I86" s="126">
        <v>282</v>
      </c>
      <c r="J86" s="126"/>
      <c r="K86" s="126">
        <v>0</v>
      </c>
      <c r="L86" s="126">
        <v>0</v>
      </c>
      <c r="M86" s="127">
        <v>0</v>
      </c>
      <c r="N86" s="84"/>
      <c r="O86" s="84"/>
      <c r="P86" s="84"/>
      <c r="Q86" s="84"/>
    </row>
    <row r="87" spans="2:17" x14ac:dyDescent="0.2">
      <c r="B87" s="124"/>
      <c r="C87" s="129"/>
      <c r="D87" s="130"/>
      <c r="E87" s="130"/>
      <c r="F87" s="130"/>
      <c r="G87" s="130"/>
      <c r="H87" s="130"/>
      <c r="I87" s="130"/>
      <c r="J87" s="130"/>
      <c r="K87" s="130"/>
      <c r="L87" s="130"/>
      <c r="M87" s="131"/>
      <c r="N87" s="84"/>
      <c r="O87" s="84"/>
      <c r="P87" s="84"/>
      <c r="Q87" s="84"/>
    </row>
    <row r="88" spans="2:17" x14ac:dyDescent="0.2">
      <c r="B88" s="113" t="s">
        <v>12</v>
      </c>
      <c r="C88" s="121" t="s">
        <v>56</v>
      </c>
      <c r="D88" s="116">
        <f>SUM(D89:D91)</f>
        <v>68</v>
      </c>
      <c r="E88" s="116">
        <f>SUM(E89:E91)</f>
        <v>7278</v>
      </c>
      <c r="F88" s="116">
        <f>SUM(F89:F91)</f>
        <v>0</v>
      </c>
      <c r="G88" s="116"/>
      <c r="H88" s="116">
        <f>SUM(H89:H91)</f>
        <v>3</v>
      </c>
      <c r="I88" s="116">
        <f>SUM(I89:I91)</f>
        <v>113</v>
      </c>
      <c r="J88" s="116"/>
      <c r="K88" s="116">
        <f>SUM(K89:K91)</f>
        <v>2</v>
      </c>
      <c r="L88" s="116">
        <f>SUM(L89:L91)</f>
        <v>288</v>
      </c>
      <c r="M88" s="117">
        <f>SUM(M89:M91)</f>
        <v>0</v>
      </c>
      <c r="N88" s="84"/>
      <c r="O88" s="84"/>
      <c r="P88" s="84"/>
      <c r="Q88" s="84"/>
    </row>
    <row r="89" spans="2:17" x14ac:dyDescent="0.2">
      <c r="B89" s="132"/>
      <c r="C89" s="133" t="s">
        <v>57</v>
      </c>
      <c r="D89" s="134">
        <v>0</v>
      </c>
      <c r="E89" s="134">
        <v>0</v>
      </c>
      <c r="F89" s="134">
        <v>0</v>
      </c>
      <c r="G89" s="134"/>
      <c r="H89" s="134">
        <v>0</v>
      </c>
      <c r="I89" s="134">
        <v>0</v>
      </c>
      <c r="J89" s="134"/>
      <c r="K89" s="134">
        <v>0</v>
      </c>
      <c r="L89" s="134">
        <v>0</v>
      </c>
      <c r="M89" s="135">
        <v>0</v>
      </c>
      <c r="N89" s="136"/>
      <c r="O89" s="136"/>
      <c r="P89" s="136"/>
      <c r="Q89" s="136"/>
    </row>
    <row r="90" spans="2:17" x14ac:dyDescent="0.2">
      <c r="B90" s="124"/>
      <c r="C90" s="114" t="s">
        <v>23</v>
      </c>
      <c r="D90" s="130">
        <v>0</v>
      </c>
      <c r="E90" s="130">
        <v>0</v>
      </c>
      <c r="F90" s="130">
        <v>0</v>
      </c>
      <c r="G90" s="130"/>
      <c r="H90" s="130">
        <v>0</v>
      </c>
      <c r="I90" s="130">
        <v>0</v>
      </c>
      <c r="J90" s="130"/>
      <c r="K90" s="130">
        <v>0</v>
      </c>
      <c r="L90" s="130">
        <v>0</v>
      </c>
      <c r="M90" s="131">
        <v>0</v>
      </c>
      <c r="N90" s="84"/>
      <c r="O90" s="84"/>
      <c r="P90" s="84"/>
      <c r="Q90" s="84"/>
    </row>
    <row r="91" spans="2:17" x14ac:dyDescent="0.2">
      <c r="B91" s="124"/>
      <c r="C91" s="114" t="s">
        <v>18</v>
      </c>
      <c r="D91" s="130">
        <f>29+39</f>
        <v>68</v>
      </c>
      <c r="E91" s="130">
        <f>2234+5044</f>
        <v>7278</v>
      </c>
      <c r="F91" s="130">
        <v>0</v>
      </c>
      <c r="G91" s="130"/>
      <c r="H91" s="130">
        <f>1+2</f>
        <v>3</v>
      </c>
      <c r="I91" s="130">
        <v>113</v>
      </c>
      <c r="J91" s="130"/>
      <c r="K91" s="130">
        <f>1+1</f>
        <v>2</v>
      </c>
      <c r="L91" s="130">
        <f>144+144</f>
        <v>288</v>
      </c>
      <c r="M91" s="131">
        <v>0</v>
      </c>
      <c r="N91" s="84"/>
      <c r="O91" s="84"/>
      <c r="P91" s="84"/>
      <c r="Q91" s="84"/>
    </row>
    <row r="92" spans="2:17" x14ac:dyDescent="0.2">
      <c r="B92" s="124"/>
      <c r="C92" s="114"/>
      <c r="D92" s="130"/>
      <c r="E92" s="130"/>
      <c r="F92" s="130"/>
      <c r="G92" s="130"/>
      <c r="H92" s="130"/>
      <c r="I92" s="130"/>
      <c r="J92" s="130"/>
      <c r="K92" s="130"/>
      <c r="L92" s="130"/>
      <c r="M92" s="131"/>
      <c r="N92" s="84"/>
      <c r="O92" s="84"/>
      <c r="P92" s="84"/>
      <c r="Q92" s="84"/>
    </row>
    <row r="93" spans="2:17" x14ac:dyDescent="0.2">
      <c r="B93" s="113" t="s">
        <v>21</v>
      </c>
      <c r="C93" s="114" t="s">
        <v>25</v>
      </c>
      <c r="D93" s="137">
        <v>716</v>
      </c>
      <c r="E93" s="115">
        <v>608931</v>
      </c>
      <c r="F93" s="115">
        <v>0</v>
      </c>
      <c r="G93" s="115"/>
      <c r="H93" s="115">
        <v>19</v>
      </c>
      <c r="I93" s="115">
        <v>1932</v>
      </c>
      <c r="J93" s="115"/>
      <c r="K93" s="138">
        <v>58</v>
      </c>
      <c r="L93" s="115">
        <v>28007</v>
      </c>
      <c r="M93" s="139">
        <v>979</v>
      </c>
      <c r="N93" s="84"/>
      <c r="O93" s="84"/>
      <c r="P93" s="84"/>
      <c r="Q93" s="84"/>
    </row>
    <row r="94" spans="2:17" x14ac:dyDescent="0.2">
      <c r="B94" s="113"/>
      <c r="C94" s="114"/>
      <c r="D94" s="137"/>
      <c r="E94" s="115"/>
      <c r="F94" s="115"/>
      <c r="G94" s="115"/>
      <c r="H94" s="115"/>
      <c r="I94" s="115"/>
      <c r="J94" s="115"/>
      <c r="K94" s="138"/>
      <c r="L94" s="115"/>
      <c r="M94" s="139"/>
      <c r="N94" s="84"/>
      <c r="O94" s="84"/>
      <c r="P94" s="84"/>
      <c r="Q94" s="84"/>
    </row>
    <row r="95" spans="2:17" x14ac:dyDescent="0.2">
      <c r="B95" s="113" t="s">
        <v>28</v>
      </c>
      <c r="C95" s="121" t="s">
        <v>13</v>
      </c>
      <c r="D95" s="116">
        <f>SUM(D96:D101)</f>
        <v>3935</v>
      </c>
      <c r="E95" s="116">
        <f>SUM(E96:E101)</f>
        <v>5030847</v>
      </c>
      <c r="F95" s="116">
        <f>SUM(F96:F101)</f>
        <v>0</v>
      </c>
      <c r="G95" s="116"/>
      <c r="H95" s="116">
        <f>SUM(H96:H101)</f>
        <v>47</v>
      </c>
      <c r="I95" s="116">
        <f>SUM(I96:I101)</f>
        <v>3421</v>
      </c>
      <c r="J95" s="116"/>
      <c r="K95" s="116">
        <f>SUM(K96:K101)</f>
        <v>256</v>
      </c>
      <c r="L95" s="116">
        <f>SUM(L96:L101)</f>
        <v>66759</v>
      </c>
      <c r="M95" s="117">
        <f>SUM(M96:M101)</f>
        <v>19846</v>
      </c>
      <c r="N95" s="84"/>
      <c r="O95" s="84"/>
      <c r="P95" s="84"/>
      <c r="Q95" s="84"/>
    </row>
    <row r="96" spans="2:17" x14ac:dyDescent="0.2">
      <c r="B96" s="124"/>
      <c r="C96" s="129" t="s">
        <v>57</v>
      </c>
      <c r="D96" s="130">
        <v>747</v>
      </c>
      <c r="E96" s="130">
        <v>1012962</v>
      </c>
      <c r="F96" s="130">
        <v>0</v>
      </c>
      <c r="G96" s="130"/>
      <c r="H96" s="130">
        <v>7</v>
      </c>
      <c r="I96" s="130">
        <v>1275</v>
      </c>
      <c r="J96" s="130"/>
      <c r="K96" s="130">
        <v>23</v>
      </c>
      <c r="L96" s="130">
        <v>9120</v>
      </c>
      <c r="M96" s="131">
        <v>0</v>
      </c>
      <c r="N96" s="84"/>
      <c r="O96" s="84"/>
      <c r="P96" s="84"/>
      <c r="Q96" s="84"/>
    </row>
    <row r="97" spans="2:17" x14ac:dyDescent="0.2">
      <c r="B97" s="124"/>
      <c r="C97" s="114" t="s">
        <v>20</v>
      </c>
      <c r="D97" s="130">
        <v>2100</v>
      </c>
      <c r="E97" s="140">
        <v>2557595</v>
      </c>
      <c r="F97" s="140">
        <v>0</v>
      </c>
      <c r="G97" s="140"/>
      <c r="H97" s="140">
        <v>28</v>
      </c>
      <c r="I97" s="140">
        <v>572</v>
      </c>
      <c r="J97" s="140"/>
      <c r="K97" s="140">
        <v>233</v>
      </c>
      <c r="L97" s="140">
        <v>57639</v>
      </c>
      <c r="M97" s="131">
        <v>19846</v>
      </c>
      <c r="N97" s="84"/>
      <c r="O97" s="84"/>
      <c r="P97" s="84"/>
      <c r="Q97" s="84"/>
    </row>
    <row r="98" spans="2:17" x14ac:dyDescent="0.2">
      <c r="B98" s="124"/>
      <c r="C98" s="114" t="s">
        <v>9</v>
      </c>
      <c r="D98" s="130">
        <v>1076</v>
      </c>
      <c r="E98" s="130">
        <v>1448509</v>
      </c>
      <c r="F98" s="130">
        <v>0</v>
      </c>
      <c r="G98" s="130"/>
      <c r="H98" s="130">
        <v>11</v>
      </c>
      <c r="I98" s="130">
        <v>1574</v>
      </c>
      <c r="J98" s="130"/>
      <c r="K98" s="130">
        <v>0</v>
      </c>
      <c r="L98" s="130">
        <v>0</v>
      </c>
      <c r="M98" s="131">
        <v>0</v>
      </c>
      <c r="N98" s="84"/>
      <c r="O98" s="84"/>
      <c r="P98" s="84"/>
      <c r="Q98" s="84"/>
    </row>
    <row r="99" spans="2:17" x14ac:dyDescent="0.2">
      <c r="B99" s="124"/>
      <c r="C99" s="114" t="s">
        <v>30</v>
      </c>
      <c r="D99" s="130">
        <v>0</v>
      </c>
      <c r="E99" s="130">
        <v>0</v>
      </c>
      <c r="F99" s="130">
        <v>0</v>
      </c>
      <c r="G99" s="130"/>
      <c r="H99" s="130">
        <v>0</v>
      </c>
      <c r="I99" s="130">
        <v>0</v>
      </c>
      <c r="J99" s="130"/>
      <c r="K99" s="130">
        <v>0</v>
      </c>
      <c r="L99" s="130">
        <v>0</v>
      </c>
      <c r="M99" s="131">
        <v>0</v>
      </c>
      <c r="N99" s="84"/>
      <c r="O99" s="84"/>
      <c r="P99" s="84"/>
      <c r="Q99" s="84"/>
    </row>
    <row r="100" spans="2:17" x14ac:dyDescent="0.2">
      <c r="B100" s="124"/>
      <c r="C100" s="114" t="s">
        <v>25</v>
      </c>
      <c r="D100" s="130">
        <v>12</v>
      </c>
      <c r="E100" s="130">
        <v>11781</v>
      </c>
      <c r="F100" s="130">
        <v>0</v>
      </c>
      <c r="G100" s="130"/>
      <c r="H100" s="130">
        <v>1</v>
      </c>
      <c r="I100" s="130">
        <v>0</v>
      </c>
      <c r="J100" s="130"/>
      <c r="K100" s="130">
        <v>0</v>
      </c>
      <c r="L100" s="130">
        <v>0</v>
      </c>
      <c r="M100" s="131">
        <v>0</v>
      </c>
      <c r="N100" s="84"/>
      <c r="O100" s="84"/>
      <c r="P100" s="84"/>
      <c r="Q100" s="84"/>
    </row>
    <row r="101" spans="2:17" x14ac:dyDescent="0.2">
      <c r="B101" s="124"/>
      <c r="C101" s="129" t="s">
        <v>15</v>
      </c>
      <c r="D101" s="130">
        <v>0</v>
      </c>
      <c r="E101" s="140">
        <v>0</v>
      </c>
      <c r="F101" s="140">
        <v>0</v>
      </c>
      <c r="G101" s="140"/>
      <c r="H101" s="140">
        <v>0</v>
      </c>
      <c r="I101" s="140">
        <v>0</v>
      </c>
      <c r="J101" s="140"/>
      <c r="K101" s="140">
        <v>0</v>
      </c>
      <c r="L101" s="140">
        <v>0</v>
      </c>
      <c r="M101" s="131">
        <v>0</v>
      </c>
      <c r="N101" s="84"/>
      <c r="O101" s="84"/>
      <c r="P101" s="84"/>
      <c r="Q101" s="84"/>
    </row>
    <row r="102" spans="2:17" x14ac:dyDescent="0.2">
      <c r="B102" s="141"/>
      <c r="C102" s="114"/>
      <c r="D102" s="115"/>
      <c r="E102" s="115"/>
      <c r="F102" s="115"/>
      <c r="G102" s="115"/>
      <c r="H102" s="115"/>
      <c r="I102" s="115"/>
      <c r="J102" s="115"/>
      <c r="K102" s="115"/>
      <c r="L102" s="115"/>
      <c r="M102" s="139"/>
      <c r="N102" s="84"/>
      <c r="O102" s="84"/>
      <c r="P102" s="84"/>
      <c r="Q102" s="84"/>
    </row>
    <row r="103" spans="2:17" x14ac:dyDescent="0.2">
      <c r="B103" s="113" t="s">
        <v>58</v>
      </c>
      <c r="C103" s="114" t="s">
        <v>59</v>
      </c>
      <c r="D103" s="137">
        <v>1</v>
      </c>
      <c r="E103" s="115">
        <v>233.56</v>
      </c>
      <c r="F103" s="115">
        <v>0</v>
      </c>
      <c r="G103" s="115"/>
      <c r="H103" s="115">
        <v>2</v>
      </c>
      <c r="I103" s="115">
        <v>41</v>
      </c>
      <c r="J103" s="115"/>
      <c r="K103" s="138">
        <v>0</v>
      </c>
      <c r="L103" s="115">
        <v>0</v>
      </c>
      <c r="M103" s="139">
        <v>0</v>
      </c>
      <c r="N103" s="84"/>
      <c r="O103" s="84"/>
      <c r="P103" s="84"/>
      <c r="Q103" s="84"/>
    </row>
    <row r="104" spans="2:17" x14ac:dyDescent="0.2">
      <c r="B104" s="124"/>
      <c r="C104" s="128"/>
      <c r="D104" s="115"/>
      <c r="E104" s="115"/>
      <c r="F104" s="115"/>
      <c r="G104" s="115"/>
      <c r="H104" s="115"/>
      <c r="I104" s="115"/>
      <c r="J104" s="115"/>
      <c r="K104" s="115"/>
      <c r="L104" s="115"/>
      <c r="M104" s="139"/>
      <c r="N104" s="84"/>
      <c r="O104" s="84"/>
      <c r="P104" s="84"/>
      <c r="Q104" s="84"/>
    </row>
    <row r="105" spans="2:17" x14ac:dyDescent="0.2">
      <c r="B105" s="113" t="s">
        <v>33</v>
      </c>
      <c r="C105" s="114" t="s">
        <v>23</v>
      </c>
      <c r="D105" s="115">
        <v>853</v>
      </c>
      <c r="E105" s="115">
        <v>1849767</v>
      </c>
      <c r="F105" s="115">
        <v>0</v>
      </c>
      <c r="G105" s="115"/>
      <c r="H105" s="115">
        <v>11</v>
      </c>
      <c r="I105" s="115">
        <v>269</v>
      </c>
      <c r="J105" s="115"/>
      <c r="K105" s="115">
        <v>5</v>
      </c>
      <c r="L105" s="115">
        <v>3928</v>
      </c>
      <c r="M105" s="139">
        <v>0</v>
      </c>
      <c r="N105" s="84"/>
      <c r="O105" s="84"/>
      <c r="P105" s="84"/>
      <c r="Q105" s="84"/>
    </row>
    <row r="106" spans="2:17" x14ac:dyDescent="0.2">
      <c r="B106" s="90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102"/>
      <c r="N106" s="84"/>
      <c r="O106" s="84"/>
      <c r="P106" s="84"/>
      <c r="Q106" s="84"/>
    </row>
    <row r="107" spans="2:17" x14ac:dyDescent="0.2">
      <c r="B107" s="113" t="s">
        <v>60</v>
      </c>
      <c r="C107" s="114" t="s">
        <v>59</v>
      </c>
      <c r="D107" s="115">
        <v>0</v>
      </c>
      <c r="E107" s="115">
        <v>0</v>
      </c>
      <c r="F107" s="115">
        <v>0</v>
      </c>
      <c r="G107" s="115"/>
      <c r="H107" s="115">
        <v>0</v>
      </c>
      <c r="I107" s="115">
        <v>0</v>
      </c>
      <c r="J107" s="115"/>
      <c r="K107" s="138">
        <v>0</v>
      </c>
      <c r="L107" s="115">
        <v>0</v>
      </c>
      <c r="M107" s="139">
        <v>0</v>
      </c>
      <c r="N107" s="84"/>
      <c r="O107" s="84"/>
      <c r="P107" s="84"/>
      <c r="Q107" s="84"/>
    </row>
    <row r="108" spans="2:17" x14ac:dyDescent="0.2">
      <c r="B108" s="124"/>
      <c r="C108" s="128"/>
      <c r="D108" s="130"/>
      <c r="E108" s="130"/>
      <c r="F108" s="130"/>
      <c r="G108" s="130"/>
      <c r="H108" s="130"/>
      <c r="I108" s="130"/>
      <c r="J108" s="130"/>
      <c r="K108" s="130"/>
      <c r="L108" s="130"/>
      <c r="M108" s="131"/>
      <c r="N108" s="84"/>
      <c r="O108" s="84"/>
      <c r="P108" s="84"/>
      <c r="Q108" s="84"/>
    </row>
    <row r="109" spans="2:17" x14ac:dyDescent="0.2">
      <c r="B109" s="113" t="s">
        <v>34</v>
      </c>
      <c r="C109" s="114" t="s">
        <v>25</v>
      </c>
      <c r="D109" s="115">
        <v>0</v>
      </c>
      <c r="E109" s="115">
        <v>0</v>
      </c>
      <c r="F109" s="115">
        <v>0</v>
      </c>
      <c r="G109" s="115"/>
      <c r="H109" s="115">
        <v>0</v>
      </c>
      <c r="I109" s="115">
        <v>0</v>
      </c>
      <c r="J109" s="115"/>
      <c r="K109" s="115">
        <v>0</v>
      </c>
      <c r="L109" s="115">
        <v>0</v>
      </c>
      <c r="M109" s="142">
        <v>0</v>
      </c>
      <c r="N109" s="84"/>
      <c r="O109" s="84"/>
      <c r="P109" s="84"/>
      <c r="Q109" s="84"/>
    </row>
    <row r="110" spans="2:17" x14ac:dyDescent="0.2">
      <c r="B110" s="124"/>
      <c r="C110" s="143"/>
      <c r="D110" s="144"/>
      <c r="E110" s="144"/>
      <c r="F110" s="144"/>
      <c r="G110" s="144"/>
      <c r="H110" s="144"/>
      <c r="I110" s="144"/>
      <c r="J110" s="144"/>
      <c r="K110" s="144"/>
      <c r="L110" s="144"/>
      <c r="M110" s="145"/>
      <c r="N110" s="84"/>
      <c r="O110" s="84"/>
      <c r="P110" s="84"/>
      <c r="Q110" s="84"/>
    </row>
    <row r="111" spans="2:17" x14ac:dyDescent="0.2">
      <c r="B111" s="113" t="s">
        <v>35</v>
      </c>
      <c r="C111" s="114" t="s">
        <v>30</v>
      </c>
      <c r="D111" s="115">
        <v>0</v>
      </c>
      <c r="E111" s="115">
        <v>0</v>
      </c>
      <c r="F111" s="115">
        <v>0</v>
      </c>
      <c r="G111" s="115"/>
      <c r="H111" s="115">
        <v>0</v>
      </c>
      <c r="I111" s="115">
        <v>0</v>
      </c>
      <c r="J111" s="115"/>
      <c r="K111" s="138">
        <v>0</v>
      </c>
      <c r="L111" s="115">
        <v>0</v>
      </c>
      <c r="M111" s="139">
        <v>0</v>
      </c>
      <c r="N111" s="84"/>
      <c r="O111" s="84"/>
      <c r="P111" s="84"/>
      <c r="Q111" s="84"/>
    </row>
    <row r="112" spans="2:17" x14ac:dyDescent="0.2">
      <c r="B112" s="113"/>
      <c r="C112" s="114"/>
      <c r="D112" s="115"/>
      <c r="E112" s="115"/>
      <c r="F112" s="115"/>
      <c r="G112" s="115"/>
      <c r="H112" s="115"/>
      <c r="I112" s="115"/>
      <c r="J112" s="115"/>
      <c r="K112" s="138"/>
      <c r="L112" s="115"/>
      <c r="M112" s="139"/>
      <c r="N112" s="84"/>
      <c r="O112" s="84"/>
      <c r="P112" s="84"/>
      <c r="Q112" s="84"/>
    </row>
    <row r="113" spans="2:17" x14ac:dyDescent="0.2">
      <c r="B113" s="86"/>
      <c r="C113" s="87"/>
      <c r="D113" s="146"/>
      <c r="E113" s="146"/>
      <c r="F113" s="146"/>
      <c r="G113" s="146"/>
      <c r="H113" s="146"/>
      <c r="I113" s="146"/>
      <c r="J113" s="146"/>
      <c r="K113" s="146"/>
      <c r="L113" s="146"/>
      <c r="M113" s="147"/>
      <c r="N113" s="89"/>
      <c r="O113" s="84"/>
      <c r="P113" s="84"/>
      <c r="Q113" s="84"/>
    </row>
    <row r="114" spans="2:17" x14ac:dyDescent="0.2">
      <c r="B114" s="113" t="s">
        <v>37</v>
      </c>
      <c r="C114" s="84"/>
      <c r="D114" s="148">
        <f>D111+D109+D107+D105+D103+D95+D93+D88+D84+D82</f>
        <v>7127</v>
      </c>
      <c r="E114" s="148">
        <f>E111+E109+E107+E105+E103+E95+E93+E88+E84+E82</f>
        <v>9333976.5600000005</v>
      </c>
      <c r="F114" s="148">
        <f>F111+F109+F107+F105+F103+F95+F93+F88+F84+F82</f>
        <v>0</v>
      </c>
      <c r="G114" s="148"/>
      <c r="H114" s="148">
        <f>H111+H109+H107+H105+H103+H95+H93+H88+H84+H82</f>
        <v>97</v>
      </c>
      <c r="I114" s="148">
        <f>I111+I109+I107+I105+I103+I95+I93+I88+I84+I82</f>
        <v>8409</v>
      </c>
      <c r="J114" s="148"/>
      <c r="K114" s="148">
        <f>K111+K109+K107+K105+K103+K95+K93+K88+K84+K82</f>
        <v>355</v>
      </c>
      <c r="L114" s="148">
        <f>L111+L109+L107+L105+L103+L95+L93+L88+L84+L82</f>
        <v>112316</v>
      </c>
      <c r="M114" s="149">
        <f>M111+M109+M107+M105+M103+M95+M93+M88+M84+M82</f>
        <v>56777</v>
      </c>
      <c r="N114" s="95"/>
      <c r="O114" s="84"/>
      <c r="P114" s="84"/>
      <c r="Q114" s="84"/>
    </row>
    <row r="115" spans="2:17" x14ac:dyDescent="0.2">
      <c r="B115" s="150" t="s">
        <v>38</v>
      </c>
      <c r="C115" s="84"/>
      <c r="D115" s="148"/>
      <c r="E115" s="148">
        <f>E114*P115</f>
        <v>195999693.47469121</v>
      </c>
      <c r="F115" s="148">
        <f>F114*P115</f>
        <v>0</v>
      </c>
      <c r="G115" s="148"/>
      <c r="H115" s="148"/>
      <c r="I115" s="148">
        <f>I114*P115</f>
        <v>176576.55468</v>
      </c>
      <c r="J115" s="148"/>
      <c r="K115" s="148"/>
      <c r="L115" s="148">
        <f>L114*P115</f>
        <v>2358469.77232</v>
      </c>
      <c r="M115" s="151">
        <f>M114*P115</f>
        <v>1192232.97004</v>
      </c>
      <c r="N115" s="95"/>
      <c r="O115" s="79" t="s">
        <v>39</v>
      </c>
      <c r="P115" s="152">
        <v>20.998519999999999</v>
      </c>
      <c r="Q115" s="84"/>
    </row>
    <row r="116" spans="2:17" x14ac:dyDescent="0.2">
      <c r="B116" s="110"/>
      <c r="C116" s="111"/>
      <c r="D116" s="153"/>
      <c r="E116" s="153"/>
      <c r="F116" s="153"/>
      <c r="G116" s="153"/>
      <c r="H116" s="153"/>
      <c r="I116" s="153"/>
      <c r="J116" s="153"/>
      <c r="K116" s="153"/>
      <c r="L116" s="153"/>
      <c r="M116" s="154"/>
      <c r="N116" s="89"/>
      <c r="O116" s="84"/>
      <c r="P116" s="84"/>
      <c r="Q116" s="84"/>
    </row>
  </sheetData>
  <mergeCells count="3">
    <mergeCell ref="D4:E4"/>
    <mergeCell ref="G4:H4"/>
    <mergeCell ref="D60:E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opLeftCell="C1" workbookViewId="0">
      <selection activeCell="C1" sqref="C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9.5703125" style="3" customWidth="1"/>
    <col min="8" max="8" width="12" style="3" customWidth="1"/>
    <col min="9" max="9" width="4.140625" style="3" customWidth="1"/>
    <col min="10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384" width="8" style="3"/>
  </cols>
  <sheetData>
    <row r="1" spans="1:13" x14ac:dyDescent="0.2">
      <c r="A1" s="1"/>
      <c r="B1" s="2" t="s">
        <v>0</v>
      </c>
      <c r="I1" s="4"/>
    </row>
    <row r="2" spans="1:13" x14ac:dyDescent="0.2">
      <c r="B2" s="5" t="s">
        <v>61</v>
      </c>
      <c r="I2" s="4"/>
      <c r="J2" s="6"/>
      <c r="K2" s="7"/>
      <c r="L2" s="6"/>
      <c r="M2" s="6"/>
    </row>
    <row r="3" spans="1:13" x14ac:dyDescent="0.2">
      <c r="B3" s="8"/>
      <c r="C3" s="9"/>
      <c r="D3" s="9"/>
      <c r="E3" s="9"/>
      <c r="F3" s="9"/>
      <c r="G3" s="9"/>
      <c r="H3" s="10"/>
      <c r="J3" s="6"/>
      <c r="K3" s="7"/>
      <c r="L3" s="6"/>
      <c r="M3" s="6"/>
    </row>
    <row r="4" spans="1:13" x14ac:dyDescent="0.2">
      <c r="B4" s="11" t="s">
        <v>2</v>
      </c>
      <c r="C4" s="12" t="s">
        <v>3</v>
      </c>
      <c r="D4" s="159" t="s">
        <v>4</v>
      </c>
      <c r="E4" s="159"/>
      <c r="F4" s="13"/>
      <c r="G4" s="160" t="s">
        <v>5</v>
      </c>
      <c r="H4" s="161"/>
      <c r="I4" s="14"/>
      <c r="J4" s="6"/>
      <c r="K4" s="7"/>
      <c r="L4" s="7"/>
    </row>
    <row r="5" spans="1:13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J5" s="6"/>
      <c r="K5" s="7"/>
      <c r="L5" s="7"/>
    </row>
    <row r="6" spans="1:13" x14ac:dyDescent="0.2">
      <c r="A6" s="14"/>
      <c r="B6" s="19"/>
      <c r="C6" s="20"/>
      <c r="D6" s="20"/>
      <c r="E6" s="20"/>
      <c r="F6" s="20"/>
      <c r="G6" s="20"/>
      <c r="H6" s="21"/>
      <c r="I6" s="22"/>
      <c r="J6" s="6"/>
      <c r="K6" s="7"/>
      <c r="L6" s="7"/>
    </row>
    <row r="7" spans="1:13" x14ac:dyDescent="0.2">
      <c r="A7" s="14"/>
      <c r="B7" s="23" t="s">
        <v>8</v>
      </c>
      <c r="C7" s="24" t="s">
        <v>9</v>
      </c>
      <c r="D7" s="25">
        <v>528</v>
      </c>
      <c r="E7" s="25">
        <v>641089</v>
      </c>
      <c r="F7" s="25"/>
      <c r="G7" s="25">
        <v>267</v>
      </c>
      <c r="H7" s="26">
        <v>195086</v>
      </c>
      <c r="I7" s="14"/>
      <c r="J7" s="7"/>
      <c r="K7" s="7"/>
      <c r="L7" s="7"/>
    </row>
    <row r="8" spans="1:13" x14ac:dyDescent="0.2">
      <c r="A8" s="14"/>
      <c r="B8" s="28"/>
      <c r="C8" s="29"/>
      <c r="D8" s="29"/>
      <c r="E8" s="29"/>
      <c r="F8" s="29"/>
      <c r="G8" s="29"/>
      <c r="H8" s="30"/>
      <c r="I8" s="22"/>
      <c r="J8" s="6"/>
      <c r="K8" s="7"/>
      <c r="L8" s="7"/>
    </row>
    <row r="9" spans="1:13" s="40" customFormat="1" x14ac:dyDescent="0.2">
      <c r="A9" s="31"/>
      <c r="B9" s="32" t="s">
        <v>10</v>
      </c>
      <c r="C9" s="33" t="s">
        <v>11</v>
      </c>
      <c r="D9" s="34">
        <v>159</v>
      </c>
      <c r="E9" s="34">
        <v>114402</v>
      </c>
      <c r="F9" s="35"/>
      <c r="G9" s="34">
        <v>133</v>
      </c>
      <c r="H9" s="36">
        <v>55000</v>
      </c>
      <c r="I9" s="31"/>
      <c r="J9" s="38"/>
      <c r="K9" s="39"/>
      <c r="L9" s="39"/>
    </row>
    <row r="10" spans="1:13" x14ac:dyDescent="0.2">
      <c r="A10" s="14"/>
      <c r="B10" s="41"/>
      <c r="C10" s="42"/>
      <c r="D10" s="43"/>
      <c r="E10" s="43"/>
      <c r="F10" s="43"/>
      <c r="G10" s="43"/>
      <c r="H10" s="44"/>
      <c r="I10" s="14"/>
      <c r="J10" s="6"/>
      <c r="K10" s="7"/>
      <c r="L10" s="7"/>
    </row>
    <row r="11" spans="1:13" x14ac:dyDescent="0.2">
      <c r="A11" s="14"/>
      <c r="B11" s="23" t="s">
        <v>12</v>
      </c>
      <c r="C11" s="45" t="s">
        <v>13</v>
      </c>
      <c r="D11" s="46">
        <v>3600</v>
      </c>
      <c r="E11" s="46">
        <v>3133568</v>
      </c>
      <c r="F11" s="46"/>
      <c r="G11" s="46">
        <v>2718</v>
      </c>
      <c r="H11" s="47">
        <v>1413091</v>
      </c>
      <c r="I11" s="14"/>
      <c r="J11" s="6"/>
      <c r="K11" s="48"/>
      <c r="L11" s="7"/>
    </row>
    <row r="12" spans="1:13" x14ac:dyDescent="0.2">
      <c r="A12" s="14"/>
      <c r="B12" s="23"/>
      <c r="C12" s="24" t="s">
        <v>14</v>
      </c>
      <c r="D12" s="43">
        <v>360</v>
      </c>
      <c r="E12" s="43">
        <v>279319</v>
      </c>
      <c r="F12" s="43"/>
      <c r="G12" s="43">
        <v>334</v>
      </c>
      <c r="H12" s="44">
        <v>139033</v>
      </c>
      <c r="I12" s="14"/>
      <c r="J12" s="6"/>
      <c r="K12" s="7"/>
      <c r="L12" s="7"/>
    </row>
    <row r="13" spans="1:13" x14ac:dyDescent="0.2">
      <c r="A13" s="14"/>
      <c r="B13" s="41"/>
      <c r="C13" s="24" t="s">
        <v>15</v>
      </c>
      <c r="D13" s="43">
        <v>3103</v>
      </c>
      <c r="E13" s="43">
        <v>2767778</v>
      </c>
      <c r="F13" s="43"/>
      <c r="G13" s="43">
        <v>2276</v>
      </c>
      <c r="H13" s="44">
        <v>1231651</v>
      </c>
      <c r="I13" s="14"/>
      <c r="J13" s="7"/>
      <c r="K13" s="7"/>
      <c r="L13" s="7"/>
    </row>
    <row r="14" spans="1:13" x14ac:dyDescent="0.2">
      <c r="A14" s="14"/>
      <c r="B14" s="41"/>
      <c r="C14" s="24" t="s">
        <v>16</v>
      </c>
      <c r="D14" s="43">
        <v>137</v>
      </c>
      <c r="E14" s="43">
        <v>86471</v>
      </c>
      <c r="F14" s="43"/>
      <c r="G14" s="43">
        <v>108</v>
      </c>
      <c r="H14" s="44">
        <v>42407</v>
      </c>
      <c r="I14" s="14"/>
      <c r="K14" s="7"/>
      <c r="L14" s="7"/>
    </row>
    <row r="15" spans="1:13" x14ac:dyDescent="0.2">
      <c r="A15" s="14"/>
      <c r="B15" s="41"/>
      <c r="C15" s="24"/>
      <c r="D15" s="43"/>
      <c r="E15" s="43"/>
      <c r="F15" s="43"/>
      <c r="G15" s="43"/>
      <c r="H15" s="44"/>
      <c r="I15" s="14"/>
      <c r="K15" s="7"/>
      <c r="L15" s="7"/>
    </row>
    <row r="16" spans="1:13" x14ac:dyDescent="0.2">
      <c r="A16" s="14"/>
      <c r="B16" s="41" t="s">
        <v>17</v>
      </c>
      <c r="C16" s="45" t="s">
        <v>13</v>
      </c>
      <c r="D16" s="46">
        <v>2752</v>
      </c>
      <c r="E16" s="46">
        <v>2613385</v>
      </c>
      <c r="F16" s="46"/>
      <c r="G16" s="46">
        <v>1896</v>
      </c>
      <c r="H16" s="46">
        <v>873560</v>
      </c>
      <c r="I16" s="14"/>
      <c r="K16" s="7"/>
      <c r="L16" s="7"/>
    </row>
    <row r="17" spans="1:12" x14ac:dyDescent="0.2">
      <c r="A17" s="14"/>
      <c r="B17" s="41"/>
      <c r="C17" s="24" t="s">
        <v>16</v>
      </c>
      <c r="D17" s="43">
        <v>653</v>
      </c>
      <c r="E17" s="43">
        <v>535898</v>
      </c>
      <c r="F17" s="43"/>
      <c r="G17" s="43">
        <v>379</v>
      </c>
      <c r="H17" s="44">
        <v>2543</v>
      </c>
      <c r="I17" s="14"/>
      <c r="K17" s="7"/>
      <c r="L17" s="7"/>
    </row>
    <row r="18" spans="1:12" x14ac:dyDescent="0.2">
      <c r="A18" s="14"/>
      <c r="B18" s="41"/>
      <c r="C18" s="24" t="s">
        <v>18</v>
      </c>
      <c r="D18" s="43">
        <v>2099</v>
      </c>
      <c r="E18" s="43">
        <v>2077487</v>
      </c>
      <c r="F18" s="43"/>
      <c r="G18" s="43">
        <v>1517</v>
      </c>
      <c r="H18" s="44">
        <v>871017</v>
      </c>
      <c r="I18" s="14"/>
      <c r="K18" s="7"/>
      <c r="L18" s="7"/>
    </row>
    <row r="19" spans="1:12" x14ac:dyDescent="0.2">
      <c r="A19" s="14"/>
      <c r="B19" s="41"/>
      <c r="C19" s="51"/>
      <c r="D19" s="49"/>
      <c r="E19" s="49"/>
      <c r="F19" s="49"/>
      <c r="G19" s="49"/>
      <c r="H19" s="50"/>
      <c r="I19" s="14"/>
      <c r="J19" s="7"/>
      <c r="K19" s="7"/>
      <c r="L19" s="7"/>
    </row>
    <row r="20" spans="1:12" x14ac:dyDescent="0.2">
      <c r="A20" s="14"/>
      <c r="B20" s="52" t="s">
        <v>19</v>
      </c>
      <c r="C20" s="24" t="s">
        <v>20</v>
      </c>
      <c r="D20" s="25">
        <v>968</v>
      </c>
      <c r="E20" s="25">
        <v>955494</v>
      </c>
      <c r="F20" s="25"/>
      <c r="G20" s="25">
        <v>606</v>
      </c>
      <c r="H20" s="26">
        <v>325771</v>
      </c>
      <c r="I20" s="14"/>
      <c r="J20" s="7"/>
      <c r="K20" s="7"/>
      <c r="L20" s="7"/>
    </row>
    <row r="21" spans="1:12" x14ac:dyDescent="0.2">
      <c r="A21" s="14"/>
      <c r="B21" s="23"/>
      <c r="C21" s="24"/>
      <c r="D21" s="49"/>
      <c r="E21" s="49"/>
      <c r="F21" s="49"/>
      <c r="G21" s="49"/>
      <c r="H21" s="50"/>
      <c r="I21" s="14"/>
      <c r="J21" s="7"/>
      <c r="K21" s="7"/>
      <c r="L21" s="7"/>
    </row>
    <row r="22" spans="1:12" x14ac:dyDescent="0.2">
      <c r="A22" s="14"/>
      <c r="B22" s="23" t="s">
        <v>21</v>
      </c>
      <c r="C22" s="45" t="s">
        <v>13</v>
      </c>
      <c r="D22" s="46">
        <v>593</v>
      </c>
      <c r="E22" s="46">
        <v>624853</v>
      </c>
      <c r="F22" s="46"/>
      <c r="G22" s="46">
        <v>418</v>
      </c>
      <c r="H22" s="47">
        <v>304085</v>
      </c>
      <c r="I22" s="14"/>
    </row>
    <row r="23" spans="1:12" x14ac:dyDescent="0.2">
      <c r="A23" s="14"/>
      <c r="B23" s="41"/>
      <c r="C23" s="24" t="s">
        <v>22</v>
      </c>
      <c r="D23" s="49">
        <v>61</v>
      </c>
      <c r="E23" s="49">
        <v>37981</v>
      </c>
      <c r="F23" s="49"/>
      <c r="G23" s="49">
        <v>45</v>
      </c>
      <c r="H23" s="50">
        <v>18657</v>
      </c>
      <c r="I23" s="14"/>
    </row>
    <row r="24" spans="1:12" x14ac:dyDescent="0.2">
      <c r="A24" s="14"/>
      <c r="B24" s="41"/>
      <c r="C24" s="24" t="s">
        <v>23</v>
      </c>
      <c r="D24" s="49">
        <v>104</v>
      </c>
      <c r="E24" s="49">
        <v>211491</v>
      </c>
      <c r="F24" s="49"/>
      <c r="G24" s="49">
        <v>63</v>
      </c>
      <c r="H24" s="50">
        <v>107081</v>
      </c>
      <c r="I24" s="14"/>
    </row>
    <row r="25" spans="1:12" x14ac:dyDescent="0.2">
      <c r="A25" s="14"/>
      <c r="B25" s="41"/>
      <c r="C25" s="24" t="s">
        <v>24</v>
      </c>
      <c r="D25" s="49">
        <v>198</v>
      </c>
      <c r="E25" s="49">
        <v>148297</v>
      </c>
      <c r="F25" s="49"/>
      <c r="G25" s="49">
        <v>124</v>
      </c>
      <c r="H25" s="50">
        <v>57365</v>
      </c>
      <c r="I25" s="14"/>
    </row>
    <row r="26" spans="1:12" x14ac:dyDescent="0.2">
      <c r="A26" s="14"/>
      <c r="B26" s="41"/>
      <c r="C26" s="24" t="s">
        <v>25</v>
      </c>
      <c r="D26" s="49">
        <v>16</v>
      </c>
      <c r="E26" s="49">
        <v>17616</v>
      </c>
      <c r="F26" s="49"/>
      <c r="G26" s="49">
        <v>26</v>
      </c>
      <c r="H26" s="50">
        <v>12239</v>
      </c>
      <c r="I26" s="14"/>
    </row>
    <row r="27" spans="1:12" x14ac:dyDescent="0.2">
      <c r="A27" s="14"/>
      <c r="B27" s="41"/>
      <c r="C27" s="24" t="s">
        <v>26</v>
      </c>
      <c r="D27" s="49">
        <v>164</v>
      </c>
      <c r="E27" s="49">
        <v>138393</v>
      </c>
      <c r="F27" s="49"/>
      <c r="G27" s="49">
        <v>122</v>
      </c>
      <c r="H27" s="50">
        <v>70533</v>
      </c>
      <c r="I27" s="14"/>
    </row>
    <row r="28" spans="1:12" x14ac:dyDescent="0.2">
      <c r="A28" s="14"/>
      <c r="B28" s="41"/>
      <c r="C28" s="24" t="s">
        <v>27</v>
      </c>
      <c r="D28" s="49">
        <v>50</v>
      </c>
      <c r="E28" s="49">
        <v>71075</v>
      </c>
      <c r="F28" s="49"/>
      <c r="G28" s="49">
        <v>38</v>
      </c>
      <c r="H28" s="50">
        <v>38210</v>
      </c>
      <c r="I28" s="14"/>
    </row>
    <row r="29" spans="1:12" x14ac:dyDescent="0.2">
      <c r="A29" s="14"/>
      <c r="B29" s="41"/>
      <c r="C29" s="51"/>
      <c r="D29" s="43"/>
      <c r="E29" s="43"/>
      <c r="F29" s="43"/>
      <c r="G29" s="43"/>
      <c r="H29" s="44"/>
      <c r="I29" s="14"/>
    </row>
    <row r="30" spans="1:12" x14ac:dyDescent="0.2">
      <c r="A30" s="14"/>
      <c r="B30" s="52" t="s">
        <v>28</v>
      </c>
      <c r="C30" s="45" t="s">
        <v>13</v>
      </c>
      <c r="D30" s="53">
        <v>0</v>
      </c>
      <c r="E30" s="46">
        <v>0</v>
      </c>
      <c r="F30" s="46"/>
      <c r="G30" s="46">
        <v>0</v>
      </c>
      <c r="H30" s="47">
        <v>0</v>
      </c>
      <c r="I30" s="14"/>
    </row>
    <row r="31" spans="1:12" x14ac:dyDescent="0.2">
      <c r="A31" s="14"/>
      <c r="B31" s="41"/>
      <c r="C31" s="24" t="s">
        <v>18</v>
      </c>
      <c r="D31" s="49">
        <v>0</v>
      </c>
      <c r="E31" s="49">
        <v>0</v>
      </c>
      <c r="F31" s="49"/>
      <c r="G31" s="54">
        <v>0</v>
      </c>
      <c r="H31" s="50">
        <v>0</v>
      </c>
      <c r="I31" s="14"/>
    </row>
    <row r="32" spans="1:12" x14ac:dyDescent="0.2">
      <c r="A32" s="14"/>
      <c r="B32" s="41"/>
      <c r="C32" s="24" t="s">
        <v>16</v>
      </c>
      <c r="D32" s="49">
        <v>0</v>
      </c>
      <c r="E32" s="49">
        <v>0</v>
      </c>
      <c r="F32" s="49"/>
      <c r="G32" s="54">
        <v>0</v>
      </c>
      <c r="H32" s="50">
        <v>0</v>
      </c>
      <c r="I32" s="14"/>
    </row>
    <row r="33" spans="1:9" x14ac:dyDescent="0.2">
      <c r="A33" s="14"/>
      <c r="B33" s="41"/>
      <c r="C33" s="51"/>
      <c r="D33" s="49"/>
      <c r="E33" s="49"/>
      <c r="F33" s="49"/>
      <c r="G33" s="49"/>
      <c r="H33" s="50"/>
      <c r="I33" s="14"/>
    </row>
    <row r="34" spans="1:9" x14ac:dyDescent="0.2">
      <c r="A34" s="14"/>
      <c r="B34" s="23" t="s">
        <v>29</v>
      </c>
      <c r="C34" s="45" t="s">
        <v>13</v>
      </c>
      <c r="D34" s="46">
        <v>431</v>
      </c>
      <c r="E34" s="46">
        <v>453740</v>
      </c>
      <c r="F34" s="46"/>
      <c r="G34" s="46">
        <v>299</v>
      </c>
      <c r="H34" s="46">
        <v>210837</v>
      </c>
      <c r="I34" s="14"/>
    </row>
    <row r="35" spans="1:9" x14ac:dyDescent="0.2">
      <c r="A35" s="14"/>
      <c r="B35" s="41"/>
      <c r="C35" s="55" t="s">
        <v>9</v>
      </c>
      <c r="D35" s="49">
        <v>321</v>
      </c>
      <c r="E35" s="49">
        <v>360929</v>
      </c>
      <c r="F35" s="49"/>
      <c r="G35" s="49">
        <v>249</v>
      </c>
      <c r="H35" s="50">
        <v>181232</v>
      </c>
      <c r="I35" s="14"/>
    </row>
    <row r="36" spans="1:9" x14ac:dyDescent="0.2">
      <c r="A36" s="14"/>
      <c r="B36" s="41"/>
      <c r="C36" s="24" t="s">
        <v>30</v>
      </c>
      <c r="D36" s="49">
        <v>81</v>
      </c>
      <c r="E36" s="49">
        <v>75707</v>
      </c>
      <c r="F36" s="49"/>
      <c r="G36" s="49">
        <v>26</v>
      </c>
      <c r="H36" s="50">
        <v>13713</v>
      </c>
      <c r="I36" s="14"/>
    </row>
    <row r="37" spans="1:9" x14ac:dyDescent="0.2">
      <c r="A37" s="14"/>
      <c r="B37" s="41"/>
      <c r="C37" s="24" t="s">
        <v>31</v>
      </c>
      <c r="D37" s="49">
        <v>1</v>
      </c>
      <c r="E37" s="49">
        <v>407</v>
      </c>
      <c r="F37" s="49"/>
      <c r="G37" s="49">
        <v>10</v>
      </c>
      <c r="H37" s="50">
        <v>8018</v>
      </c>
      <c r="I37" s="14"/>
    </row>
    <row r="38" spans="1:9" x14ac:dyDescent="0.2">
      <c r="A38" s="14"/>
      <c r="B38" s="41"/>
      <c r="C38" s="24" t="s">
        <v>32</v>
      </c>
      <c r="D38" s="49">
        <v>28</v>
      </c>
      <c r="E38" s="49">
        <v>16697</v>
      </c>
      <c r="F38" s="49"/>
      <c r="G38" s="49">
        <v>14</v>
      </c>
      <c r="H38" s="50">
        <v>7874</v>
      </c>
      <c r="I38" s="14"/>
    </row>
    <row r="39" spans="1:9" x14ac:dyDescent="0.2">
      <c r="A39" s="14"/>
      <c r="B39" s="41"/>
      <c r="C39" s="51"/>
      <c r="D39" s="43"/>
      <c r="E39" s="43"/>
      <c r="F39" s="43"/>
      <c r="G39" s="43"/>
      <c r="H39" s="44"/>
      <c r="I39" s="14"/>
    </row>
    <row r="40" spans="1:9" x14ac:dyDescent="0.2">
      <c r="A40" s="14"/>
      <c r="B40" s="23" t="s">
        <v>33</v>
      </c>
      <c r="C40" s="45" t="s">
        <v>13</v>
      </c>
      <c r="D40" s="46">
        <v>258</v>
      </c>
      <c r="E40" s="46">
        <v>329538</v>
      </c>
      <c r="F40" s="46"/>
      <c r="G40" s="46">
        <v>206</v>
      </c>
      <c r="H40" s="47">
        <v>171821.49</v>
      </c>
      <c r="I40" s="14"/>
    </row>
    <row r="41" spans="1:9" x14ac:dyDescent="0.2">
      <c r="A41" s="14"/>
      <c r="B41" s="41"/>
      <c r="C41" s="24" t="s">
        <v>9</v>
      </c>
      <c r="D41" s="49">
        <v>142</v>
      </c>
      <c r="E41" s="49">
        <v>221124</v>
      </c>
      <c r="F41" s="49"/>
      <c r="G41" s="49">
        <v>114</v>
      </c>
      <c r="H41" s="50">
        <v>107894</v>
      </c>
      <c r="I41" s="14"/>
    </row>
    <row r="42" spans="1:9" x14ac:dyDescent="0.2">
      <c r="A42" s="14"/>
      <c r="B42" s="41"/>
      <c r="C42" s="24" t="s">
        <v>26</v>
      </c>
      <c r="D42" s="49">
        <v>116</v>
      </c>
      <c r="E42" s="49">
        <v>108414</v>
      </c>
      <c r="F42" s="49"/>
      <c r="G42" s="49">
        <v>92</v>
      </c>
      <c r="H42" s="50">
        <v>63927.49</v>
      </c>
      <c r="I42" s="14"/>
    </row>
    <row r="43" spans="1:9" x14ac:dyDescent="0.2">
      <c r="A43" s="14"/>
      <c r="B43" s="41"/>
      <c r="C43" s="51"/>
      <c r="D43" s="49"/>
      <c r="E43" s="49"/>
      <c r="F43" s="49"/>
      <c r="G43" s="49"/>
      <c r="H43" s="50"/>
      <c r="I43" s="14"/>
    </row>
    <row r="44" spans="1:9" x14ac:dyDescent="0.2">
      <c r="A44" s="14"/>
      <c r="B44" s="23" t="s">
        <v>34</v>
      </c>
      <c r="C44" s="45" t="s">
        <v>13</v>
      </c>
      <c r="D44" s="46">
        <v>892</v>
      </c>
      <c r="E44" s="46">
        <v>452765</v>
      </c>
      <c r="G44" s="46">
        <v>780</v>
      </c>
      <c r="H44" s="47">
        <v>244083</v>
      </c>
      <c r="I44" s="14"/>
    </row>
    <row r="45" spans="1:9" x14ac:dyDescent="0.2">
      <c r="A45" s="14"/>
      <c r="B45" s="41"/>
      <c r="C45" s="24" t="s">
        <v>24</v>
      </c>
      <c r="D45" s="49">
        <v>559</v>
      </c>
      <c r="E45" s="49">
        <v>278831</v>
      </c>
      <c r="F45" s="49"/>
      <c r="G45" s="49">
        <v>519</v>
      </c>
      <c r="H45" s="50">
        <v>153192</v>
      </c>
      <c r="I45" s="14"/>
    </row>
    <row r="46" spans="1:9" x14ac:dyDescent="0.2">
      <c r="A46" s="14"/>
      <c r="B46" s="41"/>
      <c r="C46" s="24" t="s">
        <v>25</v>
      </c>
      <c r="D46" s="49">
        <v>333</v>
      </c>
      <c r="E46" s="49">
        <v>173934</v>
      </c>
      <c r="F46" s="49"/>
      <c r="G46" s="49">
        <v>261</v>
      </c>
      <c r="H46" s="50">
        <v>90891</v>
      </c>
      <c r="I46" s="14"/>
    </row>
    <row r="47" spans="1:9" x14ac:dyDescent="0.2">
      <c r="A47" s="14"/>
      <c r="B47" s="41"/>
      <c r="C47" s="24"/>
      <c r="H47" s="50"/>
      <c r="I47" s="14"/>
    </row>
    <row r="48" spans="1:9" x14ac:dyDescent="0.2">
      <c r="A48" s="14"/>
      <c r="B48" s="23" t="s">
        <v>35</v>
      </c>
      <c r="C48" s="24" t="s">
        <v>36</v>
      </c>
      <c r="D48" s="49">
        <v>12</v>
      </c>
      <c r="E48" s="49">
        <v>37686</v>
      </c>
      <c r="F48" s="49"/>
      <c r="G48" s="49">
        <v>12</v>
      </c>
      <c r="H48" s="26">
        <v>22363.45</v>
      </c>
      <c r="I48" s="14"/>
    </row>
    <row r="49" spans="1:9" x14ac:dyDescent="0.2">
      <c r="A49" s="14"/>
      <c r="B49" s="8"/>
      <c r="C49" s="9"/>
      <c r="D49" s="56"/>
      <c r="E49" s="56"/>
      <c r="F49" s="56"/>
      <c r="G49" s="56"/>
      <c r="H49" s="57"/>
      <c r="I49" s="22"/>
    </row>
    <row r="50" spans="1:9" x14ac:dyDescent="0.2">
      <c r="A50" s="14"/>
      <c r="B50" s="23" t="s">
        <v>37</v>
      </c>
      <c r="D50" s="46">
        <v>10181</v>
      </c>
      <c r="E50" s="46">
        <v>6708201</v>
      </c>
      <c r="F50" s="46"/>
      <c r="G50" s="46">
        <v>8179</v>
      </c>
      <c r="H50" s="47">
        <v>2942137.94</v>
      </c>
      <c r="I50" s="14"/>
    </row>
    <row r="51" spans="1:9" x14ac:dyDescent="0.2">
      <c r="A51" s="14"/>
      <c r="B51" s="59" t="s">
        <v>38</v>
      </c>
      <c r="D51" s="46"/>
      <c r="E51" s="46">
        <v>142228350.91415998</v>
      </c>
      <c r="F51" s="46"/>
      <c r="G51" s="46"/>
      <c r="H51" s="47">
        <v>62379679.345950395</v>
      </c>
      <c r="I51" s="14"/>
    </row>
    <row r="52" spans="1:9" x14ac:dyDescent="0.2">
      <c r="B52" s="19"/>
      <c r="C52" s="20"/>
      <c r="D52" s="62"/>
      <c r="E52" s="62"/>
      <c r="F52" s="62"/>
      <c r="G52" s="62"/>
      <c r="H52" s="63"/>
      <c r="I52" s="14"/>
    </row>
    <row r="53" spans="1:9" x14ac:dyDescent="0.2">
      <c r="B53" s="64"/>
      <c r="C53" s="65"/>
      <c r="D53" s="65"/>
      <c r="E53" s="65"/>
      <c r="F53" s="65"/>
      <c r="G53" s="65"/>
      <c r="H53" s="65"/>
    </row>
    <row r="54" spans="1:9" x14ac:dyDescent="0.2">
      <c r="B54" s="2" t="s">
        <v>40</v>
      </c>
    </row>
    <row r="55" spans="1:9" x14ac:dyDescent="0.2">
      <c r="B55" s="66" t="s">
        <v>61</v>
      </c>
    </row>
    <row r="56" spans="1:9" x14ac:dyDescent="0.2">
      <c r="A56" s="14"/>
      <c r="B56" s="8"/>
      <c r="C56" s="9"/>
      <c r="D56" s="9"/>
      <c r="E56" s="10"/>
      <c r="F56" s="22"/>
    </row>
    <row r="57" spans="1:9" x14ac:dyDescent="0.2">
      <c r="A57" s="22"/>
      <c r="B57" s="15"/>
      <c r="D57" s="67" t="s">
        <v>41</v>
      </c>
      <c r="E57" s="68"/>
      <c r="F57" s="14"/>
    </row>
    <row r="58" spans="1:9" x14ac:dyDescent="0.2">
      <c r="A58" s="14"/>
      <c r="B58" s="11" t="s">
        <v>2</v>
      </c>
      <c r="C58" s="12" t="s">
        <v>3</v>
      </c>
      <c r="D58" s="162" t="s">
        <v>42</v>
      </c>
      <c r="E58" s="163"/>
      <c r="F58" s="14"/>
    </row>
    <row r="59" spans="1:9" x14ac:dyDescent="0.2">
      <c r="A59" s="14"/>
      <c r="B59" s="69"/>
      <c r="C59" s="70"/>
      <c r="D59" s="16" t="s">
        <v>43</v>
      </c>
      <c r="E59" s="18" t="s">
        <v>44</v>
      </c>
      <c r="F59" s="14"/>
    </row>
    <row r="60" spans="1:9" x14ac:dyDescent="0.2">
      <c r="A60" s="14"/>
      <c r="B60" s="19"/>
      <c r="C60" s="20"/>
      <c r="D60" s="20"/>
      <c r="E60" s="21"/>
      <c r="F60" s="22"/>
    </row>
    <row r="61" spans="1:9" x14ac:dyDescent="0.2">
      <c r="A61" s="14"/>
      <c r="B61" s="23" t="s">
        <v>10</v>
      </c>
      <c r="C61" s="24" t="s">
        <v>11</v>
      </c>
      <c r="D61" s="43">
        <v>1</v>
      </c>
      <c r="E61" s="44">
        <v>386</v>
      </c>
      <c r="F61" s="14"/>
    </row>
    <row r="62" spans="1:9" x14ac:dyDescent="0.2">
      <c r="A62" s="14"/>
      <c r="B62" s="41"/>
      <c r="D62" s="49"/>
      <c r="E62" s="50"/>
      <c r="F62" s="14"/>
    </row>
    <row r="63" spans="1:9" x14ac:dyDescent="0.2">
      <c r="A63" s="14"/>
      <c r="B63" s="52" t="s">
        <v>28</v>
      </c>
      <c r="C63" s="24" t="s">
        <v>18</v>
      </c>
      <c r="D63" s="49">
        <v>17</v>
      </c>
      <c r="E63" s="50">
        <v>1844</v>
      </c>
      <c r="F63" s="14"/>
    </row>
    <row r="64" spans="1:9" x14ac:dyDescent="0.2">
      <c r="A64" s="14"/>
      <c r="B64" s="23"/>
      <c r="C64" s="24"/>
      <c r="D64" s="71"/>
      <c r="E64" s="72"/>
      <c r="F64" s="14"/>
    </row>
    <row r="65" spans="1:13" x14ac:dyDescent="0.2">
      <c r="A65" s="14"/>
      <c r="B65" s="73" t="s">
        <v>35</v>
      </c>
      <c r="C65" s="74" t="s">
        <v>22</v>
      </c>
      <c r="D65" s="75">
        <v>3</v>
      </c>
      <c r="E65" s="76">
        <v>803</v>
      </c>
      <c r="F65" s="14"/>
    </row>
    <row r="66" spans="1:13" x14ac:dyDescent="0.2">
      <c r="A66" s="14"/>
      <c r="B66" s="28"/>
      <c r="C66" s="29"/>
      <c r="D66" s="77"/>
      <c r="E66" s="78"/>
      <c r="F66" s="22"/>
    </row>
    <row r="67" spans="1:13" x14ac:dyDescent="0.2">
      <c r="A67" s="14"/>
      <c r="B67" s="23" t="s">
        <v>37</v>
      </c>
      <c r="D67" s="46">
        <v>21</v>
      </c>
      <c r="E67" s="47">
        <v>3033</v>
      </c>
      <c r="F67" s="14"/>
    </row>
    <row r="68" spans="1:13" x14ac:dyDescent="0.2">
      <c r="A68" s="14"/>
      <c r="B68" s="59" t="s">
        <v>38</v>
      </c>
      <c r="D68" s="46"/>
      <c r="E68" s="47">
        <v>64306.151279999998</v>
      </c>
      <c r="F68" s="14"/>
    </row>
    <row r="69" spans="1:13" x14ac:dyDescent="0.2">
      <c r="A69" s="14"/>
      <c r="B69" s="19"/>
      <c r="C69" s="20"/>
      <c r="D69" s="81"/>
      <c r="E69" s="82"/>
      <c r="F69" s="22"/>
    </row>
    <row r="71" spans="1:13" x14ac:dyDescent="0.2">
      <c r="A71" s="83" t="s">
        <v>45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</row>
    <row r="72" spans="1:13" x14ac:dyDescent="0.2">
      <c r="A72" s="85" t="s">
        <v>61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</row>
    <row r="73" spans="1:13" x14ac:dyDescent="0.2">
      <c r="A73" s="86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8"/>
      <c r="M73" s="84"/>
    </row>
    <row r="74" spans="1:13" x14ac:dyDescent="0.2">
      <c r="A74" s="90"/>
      <c r="B74" s="84"/>
      <c r="C74" s="91"/>
      <c r="D74" s="92"/>
      <c r="E74" s="92" t="s">
        <v>46</v>
      </c>
      <c r="F74" s="92"/>
      <c r="G74" s="91"/>
      <c r="H74" s="91"/>
      <c r="I74" s="84"/>
      <c r="J74" s="93" t="s">
        <v>47</v>
      </c>
      <c r="K74" s="93"/>
      <c r="L74" s="94"/>
      <c r="M74" s="84"/>
    </row>
    <row r="75" spans="1:13" x14ac:dyDescent="0.2">
      <c r="A75" s="96" t="s">
        <v>2</v>
      </c>
      <c r="B75" s="97" t="s">
        <v>3</v>
      </c>
      <c r="C75" s="98"/>
      <c r="D75" s="99" t="s">
        <v>48</v>
      </c>
      <c r="E75" s="98"/>
      <c r="F75" s="100"/>
      <c r="G75" s="101" t="s">
        <v>49</v>
      </c>
      <c r="H75" s="98"/>
      <c r="I75" s="84"/>
      <c r="J75" s="84"/>
      <c r="K75" s="84"/>
      <c r="L75" s="102"/>
      <c r="M75" s="84"/>
    </row>
    <row r="76" spans="1:13" x14ac:dyDescent="0.2">
      <c r="A76" s="90"/>
      <c r="B76" s="84"/>
      <c r="C76" s="83" t="s">
        <v>50</v>
      </c>
      <c r="D76" s="103"/>
      <c r="E76" s="104" t="s">
        <v>51</v>
      </c>
      <c r="F76" s="105"/>
      <c r="G76" s="83" t="s">
        <v>52</v>
      </c>
      <c r="H76" s="106"/>
      <c r="I76" s="106"/>
      <c r="J76" s="83" t="s">
        <v>50</v>
      </c>
      <c r="K76" s="103"/>
      <c r="L76" s="107" t="s">
        <v>51</v>
      </c>
      <c r="M76" s="84"/>
    </row>
    <row r="77" spans="1:13" x14ac:dyDescent="0.2">
      <c r="A77" s="90"/>
      <c r="B77" s="84"/>
      <c r="C77" s="108" t="s">
        <v>6</v>
      </c>
      <c r="D77" s="104" t="s">
        <v>7</v>
      </c>
      <c r="E77" s="108" t="s">
        <v>7</v>
      </c>
      <c r="F77" s="108"/>
      <c r="G77" s="104" t="s">
        <v>6</v>
      </c>
      <c r="H77" s="104" t="s">
        <v>53</v>
      </c>
      <c r="I77" s="104"/>
      <c r="J77" s="108" t="s">
        <v>6</v>
      </c>
      <c r="K77" s="108" t="s">
        <v>54</v>
      </c>
      <c r="L77" s="109" t="s">
        <v>7</v>
      </c>
      <c r="M77" s="84"/>
    </row>
    <row r="78" spans="1:13" x14ac:dyDescent="0.2">
      <c r="A78" s="110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2"/>
      <c r="M78" s="84"/>
    </row>
    <row r="79" spans="1:13" x14ac:dyDescent="0.2">
      <c r="A79" s="113" t="s">
        <v>55</v>
      </c>
      <c r="B79" s="114" t="s">
        <v>15</v>
      </c>
      <c r="C79" s="115">
        <v>0</v>
      </c>
      <c r="D79" s="115">
        <v>0</v>
      </c>
      <c r="E79" s="115">
        <v>0</v>
      </c>
      <c r="F79" s="116"/>
      <c r="G79" s="116">
        <v>0</v>
      </c>
      <c r="H79" s="116">
        <v>0</v>
      </c>
      <c r="I79" s="116"/>
      <c r="J79" s="116">
        <v>0</v>
      </c>
      <c r="K79" s="116">
        <v>0</v>
      </c>
      <c r="L79" s="117">
        <v>0</v>
      </c>
      <c r="M79" s="84"/>
    </row>
    <row r="80" spans="1:13" x14ac:dyDescent="0.2">
      <c r="A80" s="118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20"/>
      <c r="M80" s="84"/>
    </row>
    <row r="81" spans="1:13" x14ac:dyDescent="0.2">
      <c r="A81" s="113" t="s">
        <v>8</v>
      </c>
      <c r="B81" s="121" t="s">
        <v>13</v>
      </c>
      <c r="C81" s="122">
        <v>1372</v>
      </c>
      <c r="D81" s="122">
        <v>1690450</v>
      </c>
      <c r="E81" s="122">
        <v>0</v>
      </c>
      <c r="F81" s="122"/>
      <c r="G81" s="122">
        <v>16</v>
      </c>
      <c r="H81" s="122">
        <v>2643</v>
      </c>
      <c r="I81" s="122"/>
      <c r="J81" s="122">
        <v>32</v>
      </c>
      <c r="K81" s="122">
        <v>8130</v>
      </c>
      <c r="L81" s="123">
        <v>11984</v>
      </c>
      <c r="M81" s="84"/>
    </row>
    <row r="82" spans="1:13" x14ac:dyDescent="0.2">
      <c r="A82" s="124"/>
      <c r="B82" s="114" t="s">
        <v>9</v>
      </c>
      <c r="C82" s="125">
        <v>1372</v>
      </c>
      <c r="D82" s="126">
        <v>1690450</v>
      </c>
      <c r="E82" s="126">
        <v>0</v>
      </c>
      <c r="F82" s="126"/>
      <c r="G82" s="126">
        <v>15</v>
      </c>
      <c r="H82" s="126">
        <v>2361</v>
      </c>
      <c r="I82" s="126"/>
      <c r="J82" s="126">
        <v>32</v>
      </c>
      <c r="K82" s="126">
        <v>8130</v>
      </c>
      <c r="L82" s="127">
        <v>11984</v>
      </c>
      <c r="M82" s="84"/>
    </row>
    <row r="83" spans="1:13" x14ac:dyDescent="0.2">
      <c r="A83" s="124"/>
      <c r="B83" s="128" t="s">
        <v>30</v>
      </c>
      <c r="C83" s="125">
        <v>0</v>
      </c>
      <c r="D83" s="126">
        <v>0</v>
      </c>
      <c r="E83" s="126">
        <v>0</v>
      </c>
      <c r="F83" s="126"/>
      <c r="G83" s="126">
        <v>1</v>
      </c>
      <c r="H83" s="126">
        <v>282</v>
      </c>
      <c r="I83" s="126"/>
      <c r="J83" s="126">
        <v>0</v>
      </c>
      <c r="K83" s="126">
        <v>0</v>
      </c>
      <c r="L83" s="127">
        <v>0</v>
      </c>
      <c r="M83" s="84"/>
    </row>
    <row r="84" spans="1:13" x14ac:dyDescent="0.2">
      <c r="A84" s="124"/>
      <c r="B84" s="129"/>
      <c r="C84" s="130"/>
      <c r="D84" s="130"/>
      <c r="E84" s="130"/>
      <c r="F84" s="130"/>
      <c r="G84" s="130"/>
      <c r="H84" s="130"/>
      <c r="I84" s="130"/>
      <c r="J84" s="130"/>
      <c r="K84" s="130"/>
      <c r="L84" s="131"/>
      <c r="M84" s="84"/>
    </row>
    <row r="85" spans="1:13" x14ac:dyDescent="0.2">
      <c r="A85" s="113" t="s">
        <v>12</v>
      </c>
      <c r="B85" s="121" t="s">
        <v>56</v>
      </c>
      <c r="C85" s="116">
        <v>68</v>
      </c>
      <c r="D85" s="116">
        <v>7189</v>
      </c>
      <c r="E85" s="116">
        <v>0</v>
      </c>
      <c r="F85" s="116"/>
      <c r="G85" s="116">
        <v>3</v>
      </c>
      <c r="H85" s="116">
        <v>113</v>
      </c>
      <c r="I85" s="116"/>
      <c r="J85" s="116">
        <v>2</v>
      </c>
      <c r="K85" s="116">
        <v>288</v>
      </c>
      <c r="L85" s="117">
        <v>0</v>
      </c>
      <c r="M85" s="84"/>
    </row>
    <row r="86" spans="1:13" x14ac:dyDescent="0.2">
      <c r="A86" s="132"/>
      <c r="B86" s="133" t="s">
        <v>57</v>
      </c>
      <c r="C86" s="134">
        <v>0</v>
      </c>
      <c r="D86" s="134">
        <v>0</v>
      </c>
      <c r="E86" s="134">
        <v>0</v>
      </c>
      <c r="F86" s="134"/>
      <c r="G86" s="134">
        <v>0</v>
      </c>
      <c r="H86" s="134">
        <v>0</v>
      </c>
      <c r="I86" s="134"/>
      <c r="J86" s="134">
        <v>0</v>
      </c>
      <c r="K86" s="134">
        <v>0</v>
      </c>
      <c r="L86" s="135">
        <v>0</v>
      </c>
      <c r="M86" s="136"/>
    </row>
    <row r="87" spans="1:13" x14ac:dyDescent="0.2">
      <c r="A87" s="124"/>
      <c r="B87" s="114" t="s">
        <v>23</v>
      </c>
      <c r="C87" s="130">
        <v>0</v>
      </c>
      <c r="D87" s="130">
        <v>0</v>
      </c>
      <c r="E87" s="130">
        <v>0</v>
      </c>
      <c r="F87" s="130"/>
      <c r="G87" s="130">
        <v>0</v>
      </c>
      <c r="H87" s="130">
        <v>0</v>
      </c>
      <c r="I87" s="130"/>
      <c r="J87" s="130">
        <v>0</v>
      </c>
      <c r="K87" s="130">
        <v>0</v>
      </c>
      <c r="L87" s="131">
        <v>0</v>
      </c>
      <c r="M87" s="84"/>
    </row>
    <row r="88" spans="1:13" x14ac:dyDescent="0.2">
      <c r="A88" s="124"/>
      <c r="B88" s="114" t="s">
        <v>18</v>
      </c>
      <c r="C88" s="130">
        <v>68</v>
      </c>
      <c r="D88" s="130">
        <v>7189</v>
      </c>
      <c r="E88" s="130">
        <v>0</v>
      </c>
      <c r="F88" s="130"/>
      <c r="G88" s="130">
        <v>3</v>
      </c>
      <c r="H88" s="130">
        <v>113</v>
      </c>
      <c r="I88" s="130"/>
      <c r="J88" s="130">
        <v>2</v>
      </c>
      <c r="K88" s="130">
        <v>288</v>
      </c>
      <c r="L88" s="131">
        <v>0</v>
      </c>
      <c r="M88" s="84"/>
    </row>
    <row r="89" spans="1:13" x14ac:dyDescent="0.2">
      <c r="A89" s="124"/>
      <c r="B89" s="114"/>
      <c r="C89" s="130"/>
      <c r="D89" s="130"/>
      <c r="E89" s="130"/>
      <c r="F89" s="130"/>
      <c r="G89" s="130"/>
      <c r="H89" s="130"/>
      <c r="I89" s="130"/>
      <c r="J89" s="130"/>
      <c r="K89" s="130"/>
      <c r="L89" s="131"/>
      <c r="M89" s="84"/>
    </row>
    <row r="90" spans="1:13" x14ac:dyDescent="0.2">
      <c r="A90" s="113" t="s">
        <v>21</v>
      </c>
      <c r="B90" s="114" t="s">
        <v>25</v>
      </c>
      <c r="C90" s="137">
        <v>617</v>
      </c>
      <c r="D90" s="115">
        <v>542036</v>
      </c>
      <c r="E90" s="115">
        <v>0</v>
      </c>
      <c r="F90" s="115"/>
      <c r="G90" s="115">
        <v>17</v>
      </c>
      <c r="H90" s="115">
        <v>1837</v>
      </c>
      <c r="I90" s="115"/>
      <c r="J90" s="138">
        <v>31</v>
      </c>
      <c r="K90" s="115">
        <v>12829</v>
      </c>
      <c r="L90" s="139">
        <v>326</v>
      </c>
      <c r="M90" s="84"/>
    </row>
    <row r="91" spans="1:13" x14ac:dyDescent="0.2">
      <c r="A91" s="113"/>
      <c r="B91" s="114"/>
      <c r="C91" s="137"/>
      <c r="D91" s="115"/>
      <c r="E91" s="115"/>
      <c r="F91" s="115"/>
      <c r="G91" s="115"/>
      <c r="H91" s="115"/>
      <c r="I91" s="115"/>
      <c r="J91" s="138"/>
      <c r="K91" s="115"/>
      <c r="L91" s="139"/>
      <c r="M91" s="84"/>
    </row>
    <row r="92" spans="1:13" x14ac:dyDescent="0.2">
      <c r="A92" s="113" t="s">
        <v>28</v>
      </c>
      <c r="B92" s="121" t="s">
        <v>13</v>
      </c>
      <c r="C92" s="116">
        <v>3283</v>
      </c>
      <c r="D92" s="116">
        <v>4272609</v>
      </c>
      <c r="E92" s="116">
        <v>0</v>
      </c>
      <c r="F92" s="116"/>
      <c r="G92" s="116">
        <v>46</v>
      </c>
      <c r="H92" s="116">
        <v>3578</v>
      </c>
      <c r="I92" s="116"/>
      <c r="J92" s="116">
        <v>254</v>
      </c>
      <c r="K92" s="116">
        <v>66820</v>
      </c>
      <c r="L92" s="117">
        <v>6615</v>
      </c>
      <c r="M92" s="84"/>
    </row>
    <row r="93" spans="1:13" x14ac:dyDescent="0.2">
      <c r="A93" s="124"/>
      <c r="B93" s="129" t="s">
        <v>57</v>
      </c>
      <c r="C93" s="130">
        <v>647</v>
      </c>
      <c r="D93" s="130">
        <v>885694</v>
      </c>
      <c r="E93" s="130">
        <v>0</v>
      </c>
      <c r="F93" s="130"/>
      <c r="G93" s="130">
        <v>7</v>
      </c>
      <c r="H93" s="130">
        <v>1275</v>
      </c>
      <c r="I93" s="130"/>
      <c r="J93" s="130">
        <v>23</v>
      </c>
      <c r="K93" s="130">
        <v>8946</v>
      </c>
      <c r="L93" s="131">
        <v>0</v>
      </c>
      <c r="M93" s="84"/>
    </row>
    <row r="94" spans="1:13" x14ac:dyDescent="0.2">
      <c r="A94" s="124"/>
      <c r="B94" s="114" t="s">
        <v>20</v>
      </c>
      <c r="C94" s="130">
        <v>1771</v>
      </c>
      <c r="D94" s="140">
        <v>2272181</v>
      </c>
      <c r="E94" s="140">
        <v>0</v>
      </c>
      <c r="F94" s="140"/>
      <c r="G94" s="140">
        <v>27</v>
      </c>
      <c r="H94" s="140">
        <v>529</v>
      </c>
      <c r="I94" s="140"/>
      <c r="J94" s="140">
        <v>228</v>
      </c>
      <c r="K94" s="140">
        <v>57402</v>
      </c>
      <c r="L94" s="131">
        <v>6615</v>
      </c>
      <c r="M94" s="84"/>
    </row>
    <row r="95" spans="1:13" x14ac:dyDescent="0.2">
      <c r="A95" s="124"/>
      <c r="B95" s="114" t="s">
        <v>9</v>
      </c>
      <c r="C95" s="130">
        <v>860</v>
      </c>
      <c r="D95" s="130">
        <v>1113013</v>
      </c>
      <c r="E95" s="130">
        <v>0</v>
      </c>
      <c r="F95" s="130"/>
      <c r="G95" s="130">
        <v>12</v>
      </c>
      <c r="H95" s="130">
        <v>1774</v>
      </c>
      <c r="I95" s="130"/>
      <c r="J95" s="130">
        <v>3</v>
      </c>
      <c r="K95" s="130">
        <v>472</v>
      </c>
      <c r="L95" s="131">
        <v>0</v>
      </c>
      <c r="M95" s="84"/>
    </row>
    <row r="96" spans="1:13" x14ac:dyDescent="0.2">
      <c r="A96" s="124"/>
      <c r="B96" s="114" t="s">
        <v>30</v>
      </c>
      <c r="C96" s="130">
        <v>0</v>
      </c>
      <c r="D96" s="130">
        <v>0</v>
      </c>
      <c r="E96" s="130">
        <v>0</v>
      </c>
      <c r="F96" s="130"/>
      <c r="G96" s="130">
        <v>0</v>
      </c>
      <c r="H96" s="130">
        <v>0</v>
      </c>
      <c r="I96" s="130"/>
      <c r="J96" s="130">
        <v>0</v>
      </c>
      <c r="K96" s="130">
        <v>0</v>
      </c>
      <c r="L96" s="131">
        <v>0</v>
      </c>
      <c r="M96" s="84"/>
    </row>
    <row r="97" spans="1:13" x14ac:dyDescent="0.2">
      <c r="A97" s="124"/>
      <c r="B97" s="114" t="s">
        <v>25</v>
      </c>
      <c r="C97" s="130">
        <v>5</v>
      </c>
      <c r="D97" s="130">
        <v>1721</v>
      </c>
      <c r="E97" s="130">
        <v>0</v>
      </c>
      <c r="F97" s="130"/>
      <c r="G97" s="130">
        <v>0</v>
      </c>
      <c r="H97" s="130">
        <v>0</v>
      </c>
      <c r="I97" s="130"/>
      <c r="J97" s="130">
        <v>0</v>
      </c>
      <c r="K97" s="130">
        <v>0</v>
      </c>
      <c r="L97" s="131">
        <v>0</v>
      </c>
      <c r="M97" s="84"/>
    </row>
    <row r="98" spans="1:13" x14ac:dyDescent="0.2">
      <c r="A98" s="124"/>
      <c r="B98" s="129" t="s">
        <v>15</v>
      </c>
      <c r="C98" s="130">
        <v>0</v>
      </c>
      <c r="D98" s="140">
        <v>0</v>
      </c>
      <c r="E98" s="140">
        <v>0</v>
      </c>
      <c r="F98" s="140"/>
      <c r="G98" s="140">
        <v>0</v>
      </c>
      <c r="H98" s="140">
        <v>0</v>
      </c>
      <c r="I98" s="140"/>
      <c r="J98" s="140">
        <v>0</v>
      </c>
      <c r="K98" s="140">
        <v>0</v>
      </c>
      <c r="L98" s="131">
        <v>0</v>
      </c>
      <c r="M98" s="84"/>
    </row>
    <row r="99" spans="1:13" x14ac:dyDescent="0.2">
      <c r="A99" s="141"/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39"/>
      <c r="M99" s="84"/>
    </row>
    <row r="100" spans="1:13" x14ac:dyDescent="0.2">
      <c r="A100" s="113" t="s">
        <v>58</v>
      </c>
      <c r="B100" s="114" t="s">
        <v>59</v>
      </c>
      <c r="C100" s="137">
        <v>1</v>
      </c>
      <c r="D100" s="115">
        <v>230</v>
      </c>
      <c r="E100" s="115">
        <v>0</v>
      </c>
      <c r="F100" s="115"/>
      <c r="G100" s="115">
        <v>2</v>
      </c>
      <c r="H100" s="115">
        <v>41</v>
      </c>
      <c r="I100" s="115"/>
      <c r="J100" s="138">
        <v>0</v>
      </c>
      <c r="K100" s="115">
        <v>0</v>
      </c>
      <c r="L100" s="139">
        <v>0</v>
      </c>
      <c r="M100" s="84"/>
    </row>
    <row r="101" spans="1:13" x14ac:dyDescent="0.2">
      <c r="A101" s="124"/>
      <c r="B101" s="128"/>
      <c r="C101" s="115"/>
      <c r="D101" s="115"/>
      <c r="E101" s="115"/>
      <c r="F101" s="115"/>
      <c r="G101" s="115"/>
      <c r="H101" s="115"/>
      <c r="I101" s="115"/>
      <c r="J101" s="115"/>
      <c r="K101" s="115"/>
      <c r="L101" s="139"/>
      <c r="M101" s="84"/>
    </row>
    <row r="102" spans="1:13" x14ac:dyDescent="0.2">
      <c r="A102" s="113" t="s">
        <v>33</v>
      </c>
      <c r="B102" s="114" t="s">
        <v>23</v>
      </c>
      <c r="C102" s="115">
        <v>702</v>
      </c>
      <c r="D102" s="115">
        <v>1602350</v>
      </c>
      <c r="E102" s="115">
        <v>0</v>
      </c>
      <c r="F102" s="115"/>
      <c r="G102" s="115">
        <v>11</v>
      </c>
      <c r="H102" s="115">
        <v>80</v>
      </c>
      <c r="I102" s="115"/>
      <c r="J102" s="115">
        <v>3</v>
      </c>
      <c r="K102" s="115">
        <v>2278</v>
      </c>
      <c r="L102" s="139">
        <v>0</v>
      </c>
      <c r="M102" s="84"/>
    </row>
    <row r="103" spans="1:13" x14ac:dyDescent="0.2">
      <c r="A103" s="90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102"/>
      <c r="M103" s="84"/>
    </row>
    <row r="104" spans="1:13" x14ac:dyDescent="0.2">
      <c r="A104" s="113" t="s">
        <v>60</v>
      </c>
      <c r="B104" s="114" t="s">
        <v>59</v>
      </c>
      <c r="C104" s="115">
        <v>0</v>
      </c>
      <c r="D104" s="115">
        <v>0</v>
      </c>
      <c r="E104" s="115">
        <v>0</v>
      </c>
      <c r="F104" s="115"/>
      <c r="G104" s="115">
        <v>0</v>
      </c>
      <c r="H104" s="115">
        <v>0</v>
      </c>
      <c r="I104" s="115"/>
      <c r="J104" s="138">
        <v>0</v>
      </c>
      <c r="K104" s="115">
        <v>0</v>
      </c>
      <c r="L104" s="139">
        <v>0</v>
      </c>
      <c r="M104" s="84"/>
    </row>
    <row r="105" spans="1:13" x14ac:dyDescent="0.2">
      <c r="A105" s="124"/>
      <c r="B105" s="128"/>
      <c r="C105" s="130"/>
      <c r="D105" s="130"/>
      <c r="E105" s="130"/>
      <c r="F105" s="130"/>
      <c r="G105" s="130"/>
      <c r="H105" s="130"/>
      <c r="I105" s="130"/>
      <c r="J105" s="130"/>
      <c r="K105" s="130"/>
      <c r="L105" s="131"/>
      <c r="M105" s="84"/>
    </row>
    <row r="106" spans="1:13" x14ac:dyDescent="0.2">
      <c r="A106" s="113" t="s">
        <v>34</v>
      </c>
      <c r="B106" s="114" t="s">
        <v>25</v>
      </c>
      <c r="C106" s="115">
        <v>0</v>
      </c>
      <c r="D106" s="115">
        <v>0</v>
      </c>
      <c r="E106" s="115">
        <v>0</v>
      </c>
      <c r="F106" s="115"/>
      <c r="G106" s="115">
        <v>0</v>
      </c>
      <c r="H106" s="115">
        <v>0</v>
      </c>
      <c r="I106" s="115"/>
      <c r="J106" s="115">
        <v>0</v>
      </c>
      <c r="K106" s="115">
        <v>0</v>
      </c>
      <c r="L106" s="142">
        <v>0</v>
      </c>
      <c r="M106" s="84"/>
    </row>
    <row r="107" spans="1:13" x14ac:dyDescent="0.2">
      <c r="A107" s="124"/>
      <c r="B107" s="143"/>
      <c r="C107" s="144"/>
      <c r="D107" s="144"/>
      <c r="E107" s="144"/>
      <c r="F107" s="144"/>
      <c r="G107" s="144"/>
      <c r="H107" s="144"/>
      <c r="I107" s="144"/>
      <c r="J107" s="144"/>
      <c r="K107" s="144"/>
      <c r="L107" s="145"/>
      <c r="M107" s="84"/>
    </row>
    <row r="108" spans="1:13" x14ac:dyDescent="0.2">
      <c r="A108" s="113" t="s">
        <v>35</v>
      </c>
      <c r="B108" s="114" t="s">
        <v>30</v>
      </c>
      <c r="C108" s="115">
        <v>0</v>
      </c>
      <c r="D108" s="115">
        <v>0</v>
      </c>
      <c r="E108" s="115">
        <v>0</v>
      </c>
      <c r="F108" s="115"/>
      <c r="G108" s="115">
        <v>0</v>
      </c>
      <c r="H108" s="115">
        <v>0</v>
      </c>
      <c r="I108" s="115"/>
      <c r="J108" s="138">
        <v>0</v>
      </c>
      <c r="K108" s="115">
        <v>0</v>
      </c>
      <c r="L108" s="139">
        <v>0</v>
      </c>
      <c r="M108" s="84"/>
    </row>
    <row r="109" spans="1:13" x14ac:dyDescent="0.2">
      <c r="A109" s="113"/>
      <c r="B109" s="114"/>
      <c r="C109" s="115"/>
      <c r="D109" s="115"/>
      <c r="E109" s="115"/>
      <c r="F109" s="115"/>
      <c r="G109" s="115"/>
      <c r="H109" s="115"/>
      <c r="I109" s="115"/>
      <c r="J109" s="138"/>
      <c r="K109" s="115"/>
      <c r="L109" s="139"/>
      <c r="M109" s="84"/>
    </row>
    <row r="110" spans="1:13" x14ac:dyDescent="0.2">
      <c r="A110" s="86"/>
      <c r="B110" s="87"/>
      <c r="C110" s="146"/>
      <c r="D110" s="146"/>
      <c r="E110" s="146"/>
      <c r="F110" s="146"/>
      <c r="G110" s="146"/>
      <c r="H110" s="146"/>
      <c r="I110" s="146"/>
      <c r="J110" s="146"/>
      <c r="K110" s="146"/>
      <c r="L110" s="147"/>
      <c r="M110" s="84"/>
    </row>
    <row r="111" spans="1:13" x14ac:dyDescent="0.2">
      <c r="A111" s="113" t="s">
        <v>37</v>
      </c>
      <c r="B111" s="84"/>
      <c r="C111" s="148">
        <v>6043</v>
      </c>
      <c r="D111" s="148">
        <v>8114864</v>
      </c>
      <c r="E111" s="148">
        <v>0</v>
      </c>
      <c r="F111" s="148"/>
      <c r="G111" s="148">
        <v>95</v>
      </c>
      <c r="H111" s="148">
        <v>8292</v>
      </c>
      <c r="I111" s="148"/>
      <c r="J111" s="148">
        <v>322</v>
      </c>
      <c r="K111" s="148">
        <v>90345</v>
      </c>
      <c r="L111" s="149">
        <v>18925</v>
      </c>
      <c r="M111" s="84"/>
    </row>
    <row r="112" spans="1:13" x14ac:dyDescent="0.2">
      <c r="A112" s="150" t="s">
        <v>38</v>
      </c>
      <c r="B112" s="84"/>
      <c r="C112" s="148"/>
      <c r="D112" s="148">
        <v>172052644.90623999</v>
      </c>
      <c r="E112" s="148">
        <v>0</v>
      </c>
      <c r="F112" s="148"/>
      <c r="G112" s="148"/>
      <c r="H112" s="148">
        <v>175808.31071999998</v>
      </c>
      <c r="I112" s="148"/>
      <c r="J112" s="148"/>
      <c r="K112" s="148">
        <v>1915509.1451999999</v>
      </c>
      <c r="L112" s="151">
        <v>401250.87799999997</v>
      </c>
      <c r="M112" s="84"/>
    </row>
    <row r="113" spans="1:13" x14ac:dyDescent="0.2">
      <c r="A113" s="110"/>
      <c r="B113" s="111"/>
      <c r="C113" s="153"/>
      <c r="D113" s="153"/>
      <c r="E113" s="153"/>
      <c r="F113" s="153"/>
      <c r="G113" s="153"/>
      <c r="H113" s="153"/>
      <c r="I113" s="153"/>
      <c r="J113" s="153"/>
      <c r="K113" s="153"/>
      <c r="L113" s="154"/>
      <c r="M113" s="84"/>
    </row>
  </sheetData>
  <mergeCells count="3">
    <mergeCell ref="D4:E4"/>
    <mergeCell ref="G4:H4"/>
    <mergeCell ref="D58:E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2.28515625" customWidth="1"/>
    <col min="4" max="4" width="26.42578125" bestFit="1" customWidth="1"/>
    <col min="5" max="5" width="9.5703125" bestFit="1" customWidth="1"/>
    <col min="8" max="8" width="10.140625" bestFit="1" customWidth="1"/>
    <col min="14" max="14" width="15.28515625" bestFit="1" customWidth="1"/>
    <col min="15" max="15" width="10.140625" bestFit="1" customWidth="1"/>
  </cols>
  <sheetData>
    <row r="1" spans="1:12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3"/>
      <c r="B2" s="5" t="s">
        <v>62</v>
      </c>
      <c r="C2" s="3"/>
      <c r="D2" s="3"/>
      <c r="E2" s="3"/>
      <c r="F2" s="3"/>
      <c r="G2" s="3"/>
      <c r="H2" s="3"/>
      <c r="I2" s="4"/>
      <c r="J2" s="3"/>
      <c r="K2" s="3"/>
      <c r="L2" s="6"/>
    </row>
    <row r="3" spans="1:12" x14ac:dyDescent="0.25">
      <c r="A3" s="3"/>
      <c r="B3" s="8"/>
      <c r="C3" s="9"/>
      <c r="D3" s="9"/>
      <c r="E3" s="9"/>
      <c r="F3" s="9"/>
      <c r="G3" s="9"/>
      <c r="H3" s="10"/>
      <c r="I3" s="3"/>
      <c r="J3" s="3"/>
      <c r="K3" s="3"/>
      <c r="L3" s="6"/>
    </row>
    <row r="4" spans="1:12" x14ac:dyDescent="0.25">
      <c r="A4" s="3"/>
      <c r="B4" s="11" t="s">
        <v>2</v>
      </c>
      <c r="C4" s="12" t="s">
        <v>3</v>
      </c>
      <c r="D4" s="159" t="s">
        <v>4</v>
      </c>
      <c r="E4" s="159"/>
      <c r="F4" s="13"/>
      <c r="G4" s="160" t="s">
        <v>5</v>
      </c>
      <c r="H4" s="161"/>
      <c r="I4" s="14"/>
      <c r="J4" s="3"/>
      <c r="K4" s="3"/>
      <c r="L4" s="6"/>
    </row>
    <row r="5" spans="1:12" x14ac:dyDescent="0.25">
      <c r="A5" s="14"/>
      <c r="B5" s="15"/>
      <c r="C5" s="3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J5" s="3"/>
      <c r="K5" s="3"/>
      <c r="L5" s="6"/>
    </row>
    <row r="6" spans="1:12" x14ac:dyDescent="0.25">
      <c r="A6" s="14"/>
      <c r="B6" s="19"/>
      <c r="C6" s="20"/>
      <c r="D6" s="20"/>
      <c r="E6" s="20"/>
      <c r="F6" s="20"/>
      <c r="G6" s="20"/>
      <c r="H6" s="21"/>
      <c r="I6" s="22"/>
      <c r="J6" s="3"/>
      <c r="K6" s="3"/>
      <c r="L6" s="6"/>
    </row>
    <row r="7" spans="1:12" x14ac:dyDescent="0.25">
      <c r="A7" s="14"/>
      <c r="B7" s="23" t="s">
        <v>8</v>
      </c>
      <c r="C7" s="24" t="s">
        <v>9</v>
      </c>
      <c r="D7" s="25">
        <v>528</v>
      </c>
      <c r="E7" s="25">
        <v>623726</v>
      </c>
      <c r="F7" s="25"/>
      <c r="G7" s="25">
        <v>267</v>
      </c>
      <c r="H7" s="26">
        <v>190350</v>
      </c>
      <c r="I7" s="14"/>
      <c r="J7" s="27"/>
      <c r="K7" s="27"/>
      <c r="L7" s="7"/>
    </row>
    <row r="8" spans="1:12" x14ac:dyDescent="0.25">
      <c r="A8" s="14"/>
      <c r="B8" s="28"/>
      <c r="C8" s="29"/>
      <c r="D8" s="29"/>
      <c r="E8" s="29"/>
      <c r="F8" s="29"/>
      <c r="G8" s="29"/>
      <c r="H8" s="30"/>
      <c r="I8" s="22"/>
      <c r="J8" s="3"/>
      <c r="K8" s="3"/>
      <c r="L8" s="6"/>
    </row>
    <row r="9" spans="1:12" x14ac:dyDescent="0.25">
      <c r="A9" s="31"/>
      <c r="B9" s="32" t="s">
        <v>10</v>
      </c>
      <c r="C9" s="33" t="s">
        <v>11</v>
      </c>
      <c r="D9" s="34">
        <v>159</v>
      </c>
      <c r="E9" s="34">
        <v>112302</v>
      </c>
      <c r="F9" s="35"/>
      <c r="G9" s="34">
        <v>133</v>
      </c>
      <c r="H9" s="36">
        <v>54631</v>
      </c>
      <c r="I9" s="31"/>
      <c r="J9" s="37"/>
      <c r="K9" s="37"/>
      <c r="L9" s="38"/>
    </row>
    <row r="10" spans="1:12" x14ac:dyDescent="0.25">
      <c r="A10" s="14"/>
      <c r="B10" s="41"/>
      <c r="C10" s="42"/>
      <c r="D10" s="43"/>
      <c r="E10" s="43"/>
      <c r="F10" s="43"/>
      <c r="G10" s="43"/>
      <c r="H10" s="44"/>
      <c r="I10" s="14"/>
      <c r="J10" s="27"/>
      <c r="K10" s="27"/>
      <c r="L10" s="6"/>
    </row>
    <row r="11" spans="1:12" x14ac:dyDescent="0.25">
      <c r="A11" s="14"/>
      <c r="B11" s="23" t="s">
        <v>12</v>
      </c>
      <c r="C11" s="45" t="s">
        <v>13</v>
      </c>
      <c r="D11" s="46">
        <f>SUM(D12:D14)</f>
        <v>3600</v>
      </c>
      <c r="E11" s="46">
        <f>SUM(E12:E14)</f>
        <v>3091142</v>
      </c>
      <c r="F11" s="46"/>
      <c r="G11" s="46">
        <f>SUM(G12:G14)</f>
        <v>2718</v>
      </c>
      <c r="H11" s="47">
        <f>SUM(H12:H14)</f>
        <v>1394298</v>
      </c>
      <c r="I11" s="14"/>
      <c r="J11" s="27"/>
      <c r="K11" s="27"/>
      <c r="L11" s="6"/>
    </row>
    <row r="12" spans="1:12" x14ac:dyDescent="0.25">
      <c r="A12" s="14"/>
      <c r="B12" s="23"/>
      <c r="C12" s="24" t="s">
        <v>14</v>
      </c>
      <c r="D12" s="43">
        <v>360</v>
      </c>
      <c r="E12" s="43">
        <v>275091</v>
      </c>
      <c r="F12" s="43"/>
      <c r="G12" s="43">
        <v>334</v>
      </c>
      <c r="H12" s="44">
        <v>136458</v>
      </c>
      <c r="I12" s="14"/>
      <c r="J12" s="27"/>
      <c r="K12" s="27"/>
      <c r="L12" s="6"/>
    </row>
    <row r="13" spans="1:12" x14ac:dyDescent="0.25">
      <c r="A13" s="14"/>
      <c r="B13" s="41"/>
      <c r="C13" s="24" t="s">
        <v>15</v>
      </c>
      <c r="D13" s="43">
        <v>3103</v>
      </c>
      <c r="E13" s="43">
        <v>2730892</v>
      </c>
      <c r="F13" s="43"/>
      <c r="G13" s="43">
        <v>2276</v>
      </c>
      <c r="H13" s="44">
        <v>1215733</v>
      </c>
      <c r="I13" s="14"/>
      <c r="J13" s="27"/>
      <c r="K13" s="27"/>
      <c r="L13" s="7"/>
    </row>
    <row r="14" spans="1:12" x14ac:dyDescent="0.25">
      <c r="A14" s="14"/>
      <c r="B14" s="41"/>
      <c r="C14" s="24" t="s">
        <v>16</v>
      </c>
      <c r="D14" s="43">
        <v>137</v>
      </c>
      <c r="E14" s="43">
        <v>85159</v>
      </c>
      <c r="F14" s="43"/>
      <c r="G14" s="43">
        <v>108</v>
      </c>
      <c r="H14" s="44">
        <v>42107</v>
      </c>
      <c r="I14" s="14"/>
      <c r="J14" s="27"/>
      <c r="K14" s="27"/>
      <c r="L14" s="3"/>
    </row>
    <row r="15" spans="1:12" x14ac:dyDescent="0.25">
      <c r="A15" s="14"/>
      <c r="B15" s="41"/>
      <c r="C15" s="24"/>
      <c r="D15" s="43"/>
      <c r="E15" s="43"/>
      <c r="F15" s="43"/>
      <c r="G15" s="43"/>
      <c r="H15" s="44"/>
      <c r="I15" s="14"/>
      <c r="J15" s="27"/>
      <c r="K15" s="27"/>
      <c r="L15" s="3"/>
    </row>
    <row r="16" spans="1:12" x14ac:dyDescent="0.25">
      <c r="A16" s="14"/>
      <c r="B16" s="41" t="s">
        <v>17</v>
      </c>
      <c r="C16" s="45" t="s">
        <v>13</v>
      </c>
      <c r="D16" s="46">
        <f>SUM(D17:D18)</f>
        <v>2752</v>
      </c>
      <c r="E16" s="46">
        <f>SUM(E17:E18)</f>
        <v>2607346</v>
      </c>
      <c r="F16" s="46"/>
      <c r="G16" s="46">
        <f>SUM(G17:G18)</f>
        <v>1896</v>
      </c>
      <c r="H16" s="46">
        <f>SUM(H17:H18)</f>
        <v>997583</v>
      </c>
      <c r="I16" s="14"/>
      <c r="J16" s="27"/>
      <c r="K16" s="27"/>
      <c r="L16" s="3"/>
    </row>
    <row r="17" spans="1:12" x14ac:dyDescent="0.25">
      <c r="A17" s="14"/>
      <c r="B17" s="41"/>
      <c r="C17" s="24" t="s">
        <v>16</v>
      </c>
      <c r="D17" s="43">
        <v>653</v>
      </c>
      <c r="E17" s="43">
        <v>529222</v>
      </c>
      <c r="F17" s="43"/>
      <c r="G17" s="43">
        <v>379</v>
      </c>
      <c r="H17" s="44">
        <v>133483</v>
      </c>
      <c r="I17" s="14"/>
      <c r="J17" s="27"/>
      <c r="K17" s="27"/>
      <c r="L17" s="3"/>
    </row>
    <row r="18" spans="1:12" x14ac:dyDescent="0.25">
      <c r="A18" s="14"/>
      <c r="B18" s="41"/>
      <c r="C18" s="24" t="s">
        <v>18</v>
      </c>
      <c r="D18" s="43">
        <v>2099</v>
      </c>
      <c r="E18" s="43">
        <v>2078124</v>
      </c>
      <c r="F18" s="43"/>
      <c r="G18" s="43">
        <v>1517</v>
      </c>
      <c r="H18" s="44">
        <v>864100</v>
      </c>
      <c r="I18" s="14"/>
      <c r="J18" s="27"/>
      <c r="K18" s="27"/>
      <c r="L18" s="3"/>
    </row>
    <row r="19" spans="1:12" x14ac:dyDescent="0.25">
      <c r="A19" s="14"/>
      <c r="B19" s="41"/>
      <c r="C19" s="51"/>
      <c r="D19" s="49"/>
      <c r="E19" s="49"/>
      <c r="F19" s="49"/>
      <c r="G19" s="49"/>
      <c r="H19" s="50"/>
      <c r="I19" s="14"/>
      <c r="J19" s="27"/>
      <c r="K19" s="27"/>
      <c r="L19" s="7"/>
    </row>
    <row r="20" spans="1:12" x14ac:dyDescent="0.25">
      <c r="A20" s="14"/>
      <c r="B20" s="52" t="s">
        <v>19</v>
      </c>
      <c r="C20" s="24" t="s">
        <v>20</v>
      </c>
      <c r="D20" s="25">
        <v>968</v>
      </c>
      <c r="E20" s="25">
        <v>918164.47999999998</v>
      </c>
      <c r="F20" s="25"/>
      <c r="G20" s="25">
        <v>606</v>
      </c>
      <c r="H20" s="26">
        <v>319933</v>
      </c>
      <c r="I20" s="14"/>
      <c r="J20" s="27"/>
      <c r="K20" s="27"/>
      <c r="L20" s="7"/>
    </row>
    <row r="21" spans="1:12" x14ac:dyDescent="0.25">
      <c r="A21" s="14"/>
      <c r="B21" s="23"/>
      <c r="C21" s="24"/>
      <c r="D21" s="49"/>
      <c r="E21" s="49"/>
      <c r="F21" s="49"/>
      <c r="G21" s="49"/>
      <c r="H21" s="50"/>
      <c r="I21" s="14"/>
      <c r="J21" s="27"/>
      <c r="K21" s="27"/>
      <c r="L21" s="7"/>
    </row>
    <row r="22" spans="1:12" x14ac:dyDescent="0.25">
      <c r="A22" s="14"/>
      <c r="B22" s="23" t="s">
        <v>21</v>
      </c>
      <c r="C22" s="45" t="s">
        <v>13</v>
      </c>
      <c r="D22" s="46">
        <f>SUM(D23:D28)</f>
        <v>592</v>
      </c>
      <c r="E22" s="46">
        <f>SUM(E23:E28)</f>
        <v>617518</v>
      </c>
      <c r="F22" s="46"/>
      <c r="G22" s="46">
        <f>SUM(G23:G28)</f>
        <v>418</v>
      </c>
      <c r="H22" s="47">
        <f>SUM(H23:H28)</f>
        <v>302351</v>
      </c>
      <c r="I22" s="14"/>
      <c r="J22" s="27"/>
      <c r="K22" s="27"/>
      <c r="L22" s="3"/>
    </row>
    <row r="23" spans="1:12" x14ac:dyDescent="0.25">
      <c r="A23" s="14"/>
      <c r="B23" s="41"/>
      <c r="C23" s="24" t="s">
        <v>22</v>
      </c>
      <c r="D23" s="49">
        <v>61</v>
      </c>
      <c r="E23" s="49">
        <v>37754</v>
      </c>
      <c r="F23" s="49"/>
      <c r="G23" s="49">
        <v>44</v>
      </c>
      <c r="H23" s="50">
        <v>18546</v>
      </c>
      <c r="I23" s="14"/>
      <c r="J23" s="27"/>
      <c r="K23" s="27"/>
      <c r="L23" s="3"/>
    </row>
    <row r="24" spans="1:12" x14ac:dyDescent="0.25">
      <c r="A24" s="14"/>
      <c r="B24" s="41"/>
      <c r="C24" s="24" t="s">
        <v>23</v>
      </c>
      <c r="D24" s="49">
        <v>104</v>
      </c>
      <c r="E24" s="49">
        <v>208078</v>
      </c>
      <c r="F24" s="49"/>
      <c r="G24" s="49">
        <v>63</v>
      </c>
      <c r="H24" s="50">
        <v>106406</v>
      </c>
      <c r="I24" s="14"/>
      <c r="J24" s="27"/>
      <c r="K24" s="27"/>
      <c r="L24" s="3"/>
    </row>
    <row r="25" spans="1:12" x14ac:dyDescent="0.25">
      <c r="A25" s="14"/>
      <c r="B25" s="41"/>
      <c r="C25" s="24" t="s">
        <v>24</v>
      </c>
      <c r="D25" s="49">
        <v>197</v>
      </c>
      <c r="E25" s="49">
        <v>146376</v>
      </c>
      <c r="F25" s="49"/>
      <c r="G25" s="49">
        <v>124</v>
      </c>
      <c r="H25" s="50">
        <v>57015</v>
      </c>
      <c r="I25" s="14"/>
      <c r="J25" s="27"/>
      <c r="K25" s="27"/>
      <c r="L25" s="3"/>
    </row>
    <row r="26" spans="1:12" x14ac:dyDescent="0.25">
      <c r="A26" s="14"/>
      <c r="B26" s="41"/>
      <c r="C26" s="24" t="s">
        <v>25</v>
      </c>
      <c r="D26" s="49">
        <v>16</v>
      </c>
      <c r="E26" s="49">
        <v>17474</v>
      </c>
      <c r="F26" s="49"/>
      <c r="G26" s="49">
        <v>26</v>
      </c>
      <c r="H26" s="50">
        <v>12155</v>
      </c>
      <c r="I26" s="14"/>
      <c r="J26" s="27"/>
      <c r="K26" s="27"/>
      <c r="L26" s="3"/>
    </row>
    <row r="27" spans="1:12" x14ac:dyDescent="0.25">
      <c r="A27" s="14"/>
      <c r="B27" s="41"/>
      <c r="C27" s="24" t="s">
        <v>26</v>
      </c>
      <c r="D27" s="49">
        <v>164</v>
      </c>
      <c r="E27" s="49">
        <v>137331</v>
      </c>
      <c r="F27" s="49"/>
      <c r="G27" s="49">
        <v>123</v>
      </c>
      <c r="H27" s="50">
        <v>70271</v>
      </c>
      <c r="I27" s="14"/>
      <c r="J27" s="27"/>
      <c r="K27" s="27"/>
      <c r="L27" s="3"/>
    </row>
    <row r="28" spans="1:12" x14ac:dyDescent="0.25">
      <c r="A28" s="14"/>
      <c r="B28" s="41"/>
      <c r="C28" s="24" t="s">
        <v>27</v>
      </c>
      <c r="D28" s="49">
        <v>50</v>
      </c>
      <c r="E28" s="49">
        <v>70505</v>
      </c>
      <c r="F28" s="49"/>
      <c r="G28" s="49">
        <v>38</v>
      </c>
      <c r="H28" s="50">
        <v>37958</v>
      </c>
      <c r="I28" s="14"/>
      <c r="J28" s="27"/>
      <c r="K28" s="27"/>
      <c r="L28" s="3"/>
    </row>
    <row r="29" spans="1:12" x14ac:dyDescent="0.25">
      <c r="A29" s="14"/>
      <c r="B29" s="41"/>
      <c r="C29" s="51"/>
      <c r="D29" s="43"/>
      <c r="E29" s="43"/>
      <c r="F29" s="43"/>
      <c r="G29" s="43"/>
      <c r="H29" s="44"/>
      <c r="I29" s="14"/>
      <c r="J29" s="27"/>
      <c r="K29" s="27"/>
      <c r="L29" s="3"/>
    </row>
    <row r="30" spans="1:12" x14ac:dyDescent="0.25">
      <c r="A30" s="14"/>
      <c r="B30" s="52" t="s">
        <v>28</v>
      </c>
      <c r="C30" s="45" t="s">
        <v>13</v>
      </c>
      <c r="D30" s="53">
        <f>SUM(D31:D32)</f>
        <v>0</v>
      </c>
      <c r="E30" s="46">
        <f>SUM(E31:E32)</f>
        <v>0</v>
      </c>
      <c r="F30" s="46"/>
      <c r="G30" s="46">
        <f>SUM(G31:G32)</f>
        <v>0</v>
      </c>
      <c r="H30" s="47">
        <f>SUM(H31:H32)</f>
        <v>0</v>
      </c>
      <c r="I30" s="14"/>
      <c r="J30" s="27"/>
      <c r="K30" s="27"/>
      <c r="L30" s="3"/>
    </row>
    <row r="31" spans="1:12" x14ac:dyDescent="0.25">
      <c r="A31" s="14"/>
      <c r="B31" s="41"/>
      <c r="C31" s="24" t="s">
        <v>18</v>
      </c>
      <c r="D31" s="49">
        <v>0</v>
      </c>
      <c r="E31" s="49">
        <v>0</v>
      </c>
      <c r="F31" s="49"/>
      <c r="G31" s="54">
        <v>0</v>
      </c>
      <c r="H31" s="50">
        <v>0</v>
      </c>
      <c r="I31" s="14"/>
      <c r="J31" s="27"/>
      <c r="K31" s="27"/>
      <c r="L31" s="3"/>
    </row>
    <row r="32" spans="1:12" x14ac:dyDescent="0.25">
      <c r="A32" s="14"/>
      <c r="B32" s="41"/>
      <c r="C32" s="24" t="s">
        <v>16</v>
      </c>
      <c r="D32" s="49">
        <v>0</v>
      </c>
      <c r="E32" s="49">
        <v>0</v>
      </c>
      <c r="F32" s="49"/>
      <c r="G32" s="54">
        <v>0</v>
      </c>
      <c r="H32" s="50">
        <v>0</v>
      </c>
      <c r="I32" s="14"/>
      <c r="J32" s="27"/>
      <c r="K32" s="27"/>
      <c r="L32" s="3"/>
    </row>
    <row r="33" spans="1:12" x14ac:dyDescent="0.25">
      <c r="A33" s="14"/>
      <c r="B33" s="41"/>
      <c r="C33" s="51"/>
      <c r="D33" s="49"/>
      <c r="E33" s="49"/>
      <c r="F33" s="49"/>
      <c r="G33" s="49"/>
      <c r="H33" s="50"/>
      <c r="I33" s="14"/>
      <c r="J33" s="27"/>
      <c r="K33" s="27"/>
      <c r="L33" s="3"/>
    </row>
    <row r="34" spans="1:12" x14ac:dyDescent="0.25">
      <c r="A34" s="14"/>
      <c r="B34" s="23" t="s">
        <v>29</v>
      </c>
      <c r="C34" s="45" t="s">
        <v>13</v>
      </c>
      <c r="D34" s="46">
        <f>SUM(D35:D38)</f>
        <v>429</v>
      </c>
      <c r="E34" s="46">
        <f>SUM(E35:E38)</f>
        <v>449322</v>
      </c>
      <c r="F34" s="46"/>
      <c r="G34" s="46">
        <f>SUM(G35:G38)</f>
        <v>299</v>
      </c>
      <c r="H34" s="46">
        <f>SUM(H35:H38)</f>
        <v>209822</v>
      </c>
      <c r="I34" s="14"/>
      <c r="J34" s="27"/>
      <c r="K34" s="27"/>
      <c r="L34" s="3"/>
    </row>
    <row r="35" spans="1:12" x14ac:dyDescent="0.25">
      <c r="A35" s="14"/>
      <c r="B35" s="41"/>
      <c r="C35" s="55" t="s">
        <v>9</v>
      </c>
      <c r="D35" s="49">
        <v>319</v>
      </c>
      <c r="E35" s="49">
        <v>357179</v>
      </c>
      <c r="F35" s="49"/>
      <c r="G35" s="49">
        <v>250</v>
      </c>
      <c r="H35" s="50">
        <v>180408</v>
      </c>
      <c r="I35" s="14"/>
      <c r="J35" s="27"/>
      <c r="K35" s="27"/>
      <c r="L35" s="3"/>
    </row>
    <row r="36" spans="1:12" x14ac:dyDescent="0.25">
      <c r="A36" s="14"/>
      <c r="B36" s="41"/>
      <c r="C36" s="24" t="s">
        <v>30</v>
      </c>
      <c r="D36" s="49">
        <v>81</v>
      </c>
      <c r="E36" s="49">
        <v>75160</v>
      </c>
      <c r="F36" s="49"/>
      <c r="G36" s="49">
        <v>25</v>
      </c>
      <c r="H36" s="50">
        <v>13613</v>
      </c>
      <c r="I36" s="14"/>
      <c r="J36" s="27"/>
      <c r="K36" s="27"/>
      <c r="L36" s="3"/>
    </row>
    <row r="37" spans="1:12" x14ac:dyDescent="0.25">
      <c r="A37" s="14"/>
      <c r="B37" s="41"/>
      <c r="C37" s="24" t="s">
        <v>31</v>
      </c>
      <c r="D37" s="49">
        <v>1</v>
      </c>
      <c r="E37" s="49">
        <v>401</v>
      </c>
      <c r="F37" s="49"/>
      <c r="G37" s="49">
        <v>10</v>
      </c>
      <c r="H37" s="50">
        <v>7978</v>
      </c>
      <c r="I37" s="14"/>
      <c r="J37" s="27"/>
      <c r="K37" s="27"/>
      <c r="L37" s="3"/>
    </row>
    <row r="38" spans="1:12" x14ac:dyDescent="0.25">
      <c r="A38" s="14"/>
      <c r="B38" s="41"/>
      <c r="C38" s="24" t="s">
        <v>32</v>
      </c>
      <c r="D38" s="49">
        <v>28</v>
      </c>
      <c r="E38" s="49">
        <v>16582</v>
      </c>
      <c r="F38" s="49"/>
      <c r="G38" s="49">
        <v>14</v>
      </c>
      <c r="H38" s="50">
        <v>7823</v>
      </c>
      <c r="I38" s="14"/>
      <c r="J38" s="27"/>
      <c r="K38" s="27"/>
      <c r="L38" s="3"/>
    </row>
    <row r="39" spans="1:12" x14ac:dyDescent="0.25">
      <c r="A39" s="14"/>
      <c r="B39" s="41"/>
      <c r="C39" s="51"/>
      <c r="D39" s="43"/>
      <c r="E39" s="43"/>
      <c r="F39" s="43"/>
      <c r="G39" s="43"/>
      <c r="H39" s="44"/>
      <c r="I39" s="14"/>
      <c r="J39" s="27"/>
      <c r="K39" s="27"/>
      <c r="L39" s="3"/>
    </row>
    <row r="40" spans="1:12" x14ac:dyDescent="0.25">
      <c r="A40" s="14"/>
      <c r="B40" s="23" t="s">
        <v>33</v>
      </c>
      <c r="C40" s="45" t="s">
        <v>13</v>
      </c>
      <c r="D40" s="46">
        <f>SUM(D41:D42)</f>
        <v>255</v>
      </c>
      <c r="E40" s="46">
        <f>SUM(E41:E42)</f>
        <v>324101.90000000002</v>
      </c>
      <c r="F40" s="46"/>
      <c r="G40" s="46">
        <f>SUM(G41:G42)</f>
        <v>205</v>
      </c>
      <c r="H40" s="47">
        <f>SUM(H41:H42)</f>
        <v>169580.4</v>
      </c>
      <c r="I40" s="14"/>
      <c r="J40" s="27"/>
      <c r="K40" s="27"/>
      <c r="L40" s="3"/>
    </row>
    <row r="41" spans="1:12" x14ac:dyDescent="0.25">
      <c r="A41" s="14"/>
      <c r="B41" s="41"/>
      <c r="C41" s="24" t="s">
        <v>9</v>
      </c>
      <c r="D41" s="49">
        <v>141</v>
      </c>
      <c r="E41" s="49">
        <v>218353</v>
      </c>
      <c r="F41" s="49"/>
      <c r="G41" s="49">
        <v>113</v>
      </c>
      <c r="H41" s="50">
        <v>106109.87</v>
      </c>
      <c r="I41" s="14"/>
      <c r="J41" s="27"/>
      <c r="K41" s="27"/>
      <c r="L41" s="3"/>
    </row>
    <row r="42" spans="1:12" x14ac:dyDescent="0.25">
      <c r="A42" s="14"/>
      <c r="B42" s="41"/>
      <c r="C42" s="24" t="s">
        <v>26</v>
      </c>
      <c r="D42" s="49">
        <v>114</v>
      </c>
      <c r="E42" s="49">
        <v>105748.9</v>
      </c>
      <c r="F42" s="49"/>
      <c r="G42" s="49">
        <v>92</v>
      </c>
      <c r="H42" s="50">
        <v>63470.53</v>
      </c>
      <c r="I42" s="14"/>
      <c r="J42" s="27"/>
      <c r="K42" s="27"/>
      <c r="L42" s="3"/>
    </row>
    <row r="43" spans="1:12" x14ac:dyDescent="0.25">
      <c r="A43" s="14"/>
      <c r="B43" s="41"/>
      <c r="C43" s="51"/>
      <c r="D43" s="49"/>
      <c r="E43" s="49"/>
      <c r="F43" s="49"/>
      <c r="G43" s="49"/>
      <c r="H43" s="50"/>
      <c r="I43" s="14"/>
      <c r="J43" s="27"/>
      <c r="K43" s="27"/>
      <c r="L43" s="3"/>
    </row>
    <row r="44" spans="1:12" x14ac:dyDescent="0.25">
      <c r="A44" s="14"/>
      <c r="B44" s="23" t="s">
        <v>34</v>
      </c>
      <c r="C44" s="45" t="s">
        <v>13</v>
      </c>
      <c r="D44" s="46">
        <f>SUM(D45:D46)</f>
        <v>892</v>
      </c>
      <c r="E44" s="46">
        <f>SUM(E45:E46)</f>
        <v>452765</v>
      </c>
      <c r="F44" s="3"/>
      <c r="G44" s="46">
        <f>SUM(G45:G46)</f>
        <v>780</v>
      </c>
      <c r="H44" s="47">
        <f>SUM(H45:H46)</f>
        <v>244173</v>
      </c>
      <c r="I44" s="14"/>
      <c r="J44" s="27"/>
      <c r="K44" s="27"/>
      <c r="L44" s="3"/>
    </row>
    <row r="45" spans="1:12" x14ac:dyDescent="0.25">
      <c r="A45" s="14"/>
      <c r="B45" s="41"/>
      <c r="C45" s="24" t="s">
        <v>24</v>
      </c>
      <c r="D45" s="49">
        <v>559</v>
      </c>
      <c r="E45" s="49">
        <v>278831</v>
      </c>
      <c r="F45" s="49"/>
      <c r="G45" s="49">
        <v>519</v>
      </c>
      <c r="H45" s="50">
        <v>153192</v>
      </c>
      <c r="I45" s="14"/>
      <c r="J45" s="27"/>
      <c r="K45" s="27"/>
      <c r="L45" s="3"/>
    </row>
    <row r="46" spans="1:12" x14ac:dyDescent="0.25">
      <c r="A46" s="14"/>
      <c r="B46" s="41"/>
      <c r="C46" s="24" t="s">
        <v>25</v>
      </c>
      <c r="D46" s="49">
        <v>333</v>
      </c>
      <c r="E46" s="49">
        <v>173934</v>
      </c>
      <c r="F46" s="49"/>
      <c r="G46" s="49">
        <v>261</v>
      </c>
      <c r="H46" s="50">
        <v>90981</v>
      </c>
      <c r="I46" s="14"/>
      <c r="J46" s="27"/>
      <c r="K46" s="27"/>
      <c r="L46" s="3"/>
    </row>
    <row r="47" spans="1:12" x14ac:dyDescent="0.25">
      <c r="A47" s="14"/>
      <c r="B47" s="41"/>
      <c r="C47" s="24"/>
      <c r="D47" s="3"/>
      <c r="E47" s="3"/>
      <c r="F47" s="3"/>
      <c r="G47" s="3"/>
      <c r="H47" s="50"/>
      <c r="I47" s="14"/>
      <c r="J47" s="27"/>
      <c r="K47" s="27"/>
      <c r="L47" s="3"/>
    </row>
    <row r="48" spans="1:12" x14ac:dyDescent="0.25">
      <c r="A48" s="14"/>
      <c r="B48" s="23" t="s">
        <v>35</v>
      </c>
      <c r="C48" s="24" t="s">
        <v>36</v>
      </c>
      <c r="D48" s="49">
        <v>0</v>
      </c>
      <c r="E48" s="49">
        <v>0</v>
      </c>
      <c r="F48" s="49"/>
      <c r="G48" s="49">
        <v>0</v>
      </c>
      <c r="H48" s="26">
        <v>0</v>
      </c>
      <c r="I48" s="14"/>
      <c r="J48" s="27"/>
      <c r="K48" s="27"/>
      <c r="L48" s="3"/>
    </row>
    <row r="49" spans="1:12" x14ac:dyDescent="0.25">
      <c r="A49" s="14"/>
      <c r="B49" s="8"/>
      <c r="C49" s="9"/>
      <c r="D49" s="56"/>
      <c r="E49" s="56"/>
      <c r="F49" s="56"/>
      <c r="G49" s="56"/>
      <c r="H49" s="57"/>
      <c r="I49" s="22"/>
      <c r="J49" s="3"/>
      <c r="K49" s="58"/>
      <c r="L49" s="3"/>
    </row>
    <row r="50" spans="1:12" x14ac:dyDescent="0.25">
      <c r="A50" s="14"/>
      <c r="B50" s="23" t="s">
        <v>37</v>
      </c>
      <c r="C50" s="3"/>
      <c r="D50" s="46">
        <f>D44+D16+D40+D34+D22+D20+D7+D11+D9+D30</f>
        <v>10175</v>
      </c>
      <c r="E50" s="46">
        <f>E44+D16+E40+E34+E22+E20+E7+E11+E9+E30</f>
        <v>6591793.3799999999</v>
      </c>
      <c r="F50" s="46"/>
      <c r="G50" s="46">
        <f>G44+D16+G40+G34+G22+G20+G7+G11+G9+G30</f>
        <v>8178</v>
      </c>
      <c r="H50" s="47">
        <f>H44+H48+H40+H34+H22+H20+H7+H11+H9+H30</f>
        <v>2885138.4</v>
      </c>
      <c r="I50" s="14"/>
      <c r="J50" s="3"/>
      <c r="K50" s="3"/>
      <c r="L50" s="3"/>
    </row>
    <row r="51" spans="1:12" x14ac:dyDescent="0.25">
      <c r="A51" s="14"/>
      <c r="B51" s="59" t="s">
        <v>38</v>
      </c>
      <c r="C51" s="3"/>
      <c r="D51" s="46"/>
      <c r="E51" s="46">
        <f>E50*K51</f>
        <v>140668804.81126621</v>
      </c>
      <c r="F51" s="46"/>
      <c r="G51" s="46"/>
      <c r="H51" s="47">
        <f>H50*K51</f>
        <v>61568824.604616001</v>
      </c>
      <c r="I51" s="14"/>
      <c r="J51" s="60" t="s">
        <v>63</v>
      </c>
      <c r="K51" s="155">
        <v>21.33999</v>
      </c>
      <c r="L51" s="3"/>
    </row>
    <row r="52" spans="1:12" x14ac:dyDescent="0.25">
      <c r="A52" s="3"/>
      <c r="B52" s="19"/>
      <c r="C52" s="20"/>
      <c r="D52" s="62"/>
      <c r="E52" s="62"/>
      <c r="F52" s="62"/>
      <c r="G52" s="62"/>
      <c r="H52" s="63"/>
      <c r="I52" s="14"/>
      <c r="J52" s="3"/>
      <c r="K52" s="3"/>
      <c r="L52" s="3"/>
    </row>
    <row r="53" spans="1:12" x14ac:dyDescent="0.25">
      <c r="A53" s="3"/>
      <c r="B53" s="64"/>
      <c r="C53" s="65"/>
      <c r="D53" s="65"/>
      <c r="E53" s="65"/>
      <c r="F53" s="65"/>
      <c r="G53" s="65"/>
      <c r="H53" s="65"/>
      <c r="I53" s="3"/>
      <c r="J53" s="3"/>
      <c r="K53" s="61"/>
      <c r="L53" s="3"/>
    </row>
    <row r="54" spans="1:12" x14ac:dyDescent="0.25">
      <c r="A54" s="3"/>
      <c r="B54" s="2" t="s">
        <v>40</v>
      </c>
      <c r="C54" s="3"/>
      <c r="D54" s="3"/>
      <c r="E54" s="3"/>
      <c r="F54" s="3"/>
      <c r="G54" s="3"/>
      <c r="H54" s="3"/>
      <c r="I54" s="3"/>
    </row>
    <row r="55" spans="1:12" x14ac:dyDescent="0.25">
      <c r="A55" s="3"/>
      <c r="B55" s="66" t="str">
        <f>'[2]A RESERVAS 528'!$B$2</f>
        <v xml:space="preserve">     (al 30 de septiembre de 2010, montos expresados en U.F.)</v>
      </c>
      <c r="C55" s="3"/>
      <c r="D55" s="3"/>
      <c r="E55" s="3"/>
      <c r="F55" s="3"/>
      <c r="G55" s="3"/>
      <c r="H55" s="3"/>
      <c r="I55" s="3"/>
    </row>
    <row r="56" spans="1:12" x14ac:dyDescent="0.25">
      <c r="A56" s="14"/>
      <c r="B56" s="8"/>
      <c r="C56" s="9"/>
      <c r="D56" s="9"/>
      <c r="E56" s="10"/>
      <c r="F56" s="22"/>
      <c r="G56" s="3"/>
      <c r="H56" s="3"/>
      <c r="I56" s="3"/>
    </row>
    <row r="57" spans="1:12" x14ac:dyDescent="0.25">
      <c r="A57" s="22"/>
      <c r="B57" s="15"/>
      <c r="C57" s="3"/>
      <c r="D57" s="67" t="s">
        <v>41</v>
      </c>
      <c r="E57" s="68"/>
      <c r="F57" s="14"/>
      <c r="G57" s="3"/>
      <c r="H57" s="3"/>
      <c r="I57" s="3"/>
    </row>
    <row r="58" spans="1:12" x14ac:dyDescent="0.25">
      <c r="A58" s="14"/>
      <c r="B58" s="11" t="s">
        <v>2</v>
      </c>
      <c r="C58" s="12" t="s">
        <v>3</v>
      </c>
      <c r="D58" s="162" t="s">
        <v>42</v>
      </c>
      <c r="E58" s="163"/>
      <c r="F58" s="14"/>
      <c r="G58" s="3"/>
      <c r="H58" s="3"/>
      <c r="I58" s="3"/>
    </row>
    <row r="59" spans="1:12" x14ac:dyDescent="0.25">
      <c r="A59" s="14"/>
      <c r="B59" s="69"/>
      <c r="C59" s="70"/>
      <c r="D59" s="16" t="s">
        <v>43</v>
      </c>
      <c r="E59" s="18" t="s">
        <v>44</v>
      </c>
      <c r="F59" s="14"/>
      <c r="G59" s="3"/>
      <c r="H59" s="3"/>
      <c r="I59" s="3"/>
    </row>
    <row r="60" spans="1:12" x14ac:dyDescent="0.25">
      <c r="A60" s="14"/>
      <c r="B60" s="19"/>
      <c r="C60" s="20"/>
      <c r="D60" s="20"/>
      <c r="E60" s="21"/>
      <c r="F60" s="22"/>
      <c r="G60" s="3"/>
      <c r="H60" s="3"/>
      <c r="I60" s="3"/>
    </row>
    <row r="61" spans="1:12" x14ac:dyDescent="0.25">
      <c r="A61" s="14"/>
      <c r="B61" s="23" t="s">
        <v>10</v>
      </c>
      <c r="C61" s="24" t="s">
        <v>11</v>
      </c>
      <c r="D61" s="43">
        <v>1</v>
      </c>
      <c r="E61" s="44">
        <v>386</v>
      </c>
      <c r="F61" s="14"/>
      <c r="G61" s="3"/>
      <c r="H61" s="3"/>
      <c r="I61" s="3"/>
    </row>
    <row r="62" spans="1:12" x14ac:dyDescent="0.25">
      <c r="A62" s="14"/>
      <c r="B62" s="41"/>
      <c r="C62" s="3"/>
      <c r="D62" s="49"/>
      <c r="E62" s="50"/>
      <c r="F62" s="14"/>
      <c r="G62" s="3"/>
      <c r="H62" s="3"/>
      <c r="I62" s="3"/>
    </row>
    <row r="63" spans="1:12" x14ac:dyDescent="0.25">
      <c r="A63" s="14"/>
      <c r="B63" s="52" t="s">
        <v>28</v>
      </c>
      <c r="C63" s="24" t="s">
        <v>18</v>
      </c>
      <c r="D63" s="49">
        <v>17</v>
      </c>
      <c r="E63" s="50">
        <v>1844</v>
      </c>
      <c r="F63" s="14"/>
      <c r="G63" s="3"/>
      <c r="H63" s="3"/>
      <c r="I63" s="3"/>
    </row>
    <row r="64" spans="1:12" x14ac:dyDescent="0.25">
      <c r="A64" s="14"/>
      <c r="B64" s="23"/>
      <c r="C64" s="24"/>
      <c r="D64" s="71"/>
      <c r="E64" s="72"/>
      <c r="F64" s="14"/>
      <c r="G64" s="3"/>
      <c r="H64" s="3"/>
      <c r="I64" s="3"/>
    </row>
    <row r="65" spans="1:15" x14ac:dyDescent="0.25">
      <c r="A65" s="14"/>
      <c r="B65" s="73" t="s">
        <v>35</v>
      </c>
      <c r="C65" s="74" t="s">
        <v>22</v>
      </c>
      <c r="D65" s="75">
        <v>3</v>
      </c>
      <c r="E65" s="76">
        <v>803</v>
      </c>
      <c r="F65" s="14"/>
      <c r="G65" s="3"/>
      <c r="H65" s="3"/>
      <c r="I65" s="3"/>
    </row>
    <row r="66" spans="1:15" x14ac:dyDescent="0.25">
      <c r="A66" s="14"/>
      <c r="B66" s="28"/>
      <c r="C66" s="29"/>
      <c r="D66" s="77"/>
      <c r="E66" s="78"/>
      <c r="F66" s="22"/>
      <c r="G66" s="3"/>
      <c r="H66" s="3"/>
      <c r="I66" s="3"/>
    </row>
    <row r="67" spans="1:15" x14ac:dyDescent="0.25">
      <c r="A67" s="14"/>
      <c r="B67" s="23" t="s">
        <v>37</v>
      </c>
      <c r="C67" s="3"/>
      <c r="D67" s="46">
        <f>SUM(D61:D65)</f>
        <v>21</v>
      </c>
      <c r="E67" s="47">
        <f>SUM(E61:E65)</f>
        <v>3033</v>
      </c>
      <c r="F67" s="14"/>
      <c r="G67" s="3"/>
      <c r="H67" s="3"/>
      <c r="I67" s="3"/>
    </row>
    <row r="68" spans="1:15" x14ac:dyDescent="0.25">
      <c r="A68" s="14"/>
      <c r="B68" s="59" t="s">
        <v>38</v>
      </c>
      <c r="C68" s="3"/>
      <c r="D68" s="46"/>
      <c r="E68" s="47">
        <f>E67*H68</f>
        <v>64724.18967</v>
      </c>
      <c r="F68" s="14"/>
      <c r="G68" s="79" t="s">
        <v>63</v>
      </c>
      <c r="H68" s="80">
        <v>21.33999</v>
      </c>
      <c r="I68" s="3"/>
    </row>
    <row r="69" spans="1:15" x14ac:dyDescent="0.25">
      <c r="A69" s="14"/>
      <c r="B69" s="19"/>
      <c r="C69" s="20"/>
      <c r="D69" s="81"/>
      <c r="E69" s="82"/>
      <c r="F69" s="22"/>
      <c r="G69" s="3"/>
      <c r="H69" s="3"/>
      <c r="I69" s="3"/>
    </row>
    <row r="72" spans="1:15" x14ac:dyDescent="0.25">
      <c r="A72" s="83" t="s">
        <v>45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</row>
    <row r="73" spans="1:15" x14ac:dyDescent="0.25">
      <c r="A73" s="85" t="str">
        <f>'[2]A RESERVAS 528'!$B$2</f>
        <v xml:space="preserve">     (al 30 de septiembre de 2010, montos expresados en U.F.)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  <row r="74" spans="1:15" x14ac:dyDescent="0.25">
      <c r="A74" s="86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8"/>
      <c r="M74" s="89"/>
      <c r="N74" s="84"/>
      <c r="O74" s="84"/>
    </row>
    <row r="75" spans="1:15" x14ac:dyDescent="0.25">
      <c r="A75" s="90"/>
      <c r="B75" s="84"/>
      <c r="C75" s="91"/>
      <c r="D75" s="92"/>
      <c r="E75" s="92" t="s">
        <v>46</v>
      </c>
      <c r="F75" s="92"/>
      <c r="G75" s="91"/>
      <c r="H75" s="91"/>
      <c r="I75" s="84"/>
      <c r="J75" s="93" t="s">
        <v>47</v>
      </c>
      <c r="K75" s="93"/>
      <c r="L75" s="94"/>
      <c r="M75" s="95"/>
      <c r="N75" s="84"/>
      <c r="O75" s="84"/>
    </row>
    <row r="76" spans="1:15" x14ac:dyDescent="0.25">
      <c r="A76" s="96" t="s">
        <v>2</v>
      </c>
      <c r="B76" s="97" t="s">
        <v>3</v>
      </c>
      <c r="C76" s="98"/>
      <c r="D76" s="99" t="s">
        <v>48</v>
      </c>
      <c r="E76" s="98"/>
      <c r="F76" s="100"/>
      <c r="G76" s="101" t="s">
        <v>49</v>
      </c>
      <c r="H76" s="98"/>
      <c r="I76" s="84"/>
      <c r="J76" s="84"/>
      <c r="K76" s="84"/>
      <c r="L76" s="102"/>
      <c r="M76" s="95"/>
      <c r="N76" s="84"/>
      <c r="O76" s="84"/>
    </row>
    <row r="77" spans="1:15" x14ac:dyDescent="0.25">
      <c r="A77" s="90"/>
      <c r="B77" s="84"/>
      <c r="C77" s="83" t="s">
        <v>50</v>
      </c>
      <c r="D77" s="103"/>
      <c r="E77" s="104" t="s">
        <v>51</v>
      </c>
      <c r="F77" s="105"/>
      <c r="G77" s="83" t="s">
        <v>52</v>
      </c>
      <c r="H77" s="106"/>
      <c r="I77" s="106"/>
      <c r="J77" s="83" t="s">
        <v>50</v>
      </c>
      <c r="K77" s="103"/>
      <c r="L77" s="107" t="s">
        <v>51</v>
      </c>
      <c r="M77" s="95"/>
      <c r="N77" s="84"/>
      <c r="O77" s="84"/>
    </row>
    <row r="78" spans="1:15" x14ac:dyDescent="0.25">
      <c r="A78" s="90"/>
      <c r="B78" s="84"/>
      <c r="C78" s="108" t="s">
        <v>6</v>
      </c>
      <c r="D78" s="104" t="s">
        <v>7</v>
      </c>
      <c r="E78" s="108" t="s">
        <v>7</v>
      </c>
      <c r="F78" s="108"/>
      <c r="G78" s="104" t="s">
        <v>6</v>
      </c>
      <c r="H78" s="104" t="s">
        <v>53</v>
      </c>
      <c r="I78" s="104"/>
      <c r="J78" s="108" t="s">
        <v>6</v>
      </c>
      <c r="K78" s="108" t="s">
        <v>54</v>
      </c>
      <c r="L78" s="109" t="s">
        <v>7</v>
      </c>
      <c r="M78" s="95"/>
      <c r="N78" s="84"/>
      <c r="O78" s="84"/>
    </row>
    <row r="79" spans="1:15" x14ac:dyDescent="0.25">
      <c r="A79" s="110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2"/>
      <c r="M79" s="89"/>
      <c r="N79" s="84"/>
      <c r="O79" s="84"/>
    </row>
    <row r="80" spans="1:15" x14ac:dyDescent="0.25">
      <c r="A80" s="113" t="s">
        <v>55</v>
      </c>
      <c r="B80" s="114" t="s">
        <v>15</v>
      </c>
      <c r="C80" s="115">
        <v>0</v>
      </c>
      <c r="D80" s="115">
        <v>0</v>
      </c>
      <c r="E80" s="115">
        <v>0</v>
      </c>
      <c r="F80" s="116"/>
      <c r="G80" s="116">
        <v>0</v>
      </c>
      <c r="H80" s="116">
        <v>0</v>
      </c>
      <c r="I80" s="116"/>
      <c r="J80" s="116">
        <v>0</v>
      </c>
      <c r="K80" s="116">
        <v>0</v>
      </c>
      <c r="L80" s="117">
        <v>0</v>
      </c>
      <c r="M80" s="84"/>
      <c r="N80" s="84"/>
      <c r="O80" s="84"/>
    </row>
    <row r="81" spans="1:15" x14ac:dyDescent="0.25">
      <c r="A81" s="118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20"/>
      <c r="M81" s="84"/>
      <c r="N81" s="84"/>
      <c r="O81" s="84"/>
    </row>
    <row r="82" spans="1:15" x14ac:dyDescent="0.25">
      <c r="A82" s="113" t="s">
        <v>8</v>
      </c>
      <c r="B82" s="121" t="s">
        <v>13</v>
      </c>
      <c r="C82" s="122">
        <f>SUM(C83:C84)</f>
        <v>1277</v>
      </c>
      <c r="D82" s="122">
        <f t="shared" ref="D82:L82" si="0">SUM(D83:D84)</f>
        <v>1634296</v>
      </c>
      <c r="E82" s="122">
        <f t="shared" si="0"/>
        <v>0</v>
      </c>
      <c r="F82" s="122"/>
      <c r="G82" s="122">
        <f t="shared" si="0"/>
        <v>15</v>
      </c>
      <c r="H82" s="122">
        <f t="shared" si="0"/>
        <v>1981</v>
      </c>
      <c r="I82" s="122"/>
      <c r="J82" s="122">
        <f>SUM(J83:J84)</f>
        <v>20</v>
      </c>
      <c r="K82" s="122">
        <f t="shared" si="0"/>
        <v>4543</v>
      </c>
      <c r="L82" s="123">
        <f t="shared" si="0"/>
        <v>0</v>
      </c>
      <c r="M82" s="84"/>
      <c r="N82" s="84"/>
      <c r="O82" s="84"/>
    </row>
    <row r="83" spans="1:15" x14ac:dyDescent="0.25">
      <c r="A83" s="124"/>
      <c r="B83" s="114" t="s">
        <v>9</v>
      </c>
      <c r="C83" s="125">
        <v>1277</v>
      </c>
      <c r="D83" s="126">
        <v>1634296</v>
      </c>
      <c r="E83" s="126">
        <v>0</v>
      </c>
      <c r="F83" s="126"/>
      <c r="G83" s="126">
        <v>15</v>
      </c>
      <c r="H83" s="126">
        <v>1981</v>
      </c>
      <c r="I83" s="126"/>
      <c r="J83" s="126">
        <v>20</v>
      </c>
      <c r="K83" s="126">
        <v>4543</v>
      </c>
      <c r="L83" s="127">
        <v>0</v>
      </c>
      <c r="M83" s="84"/>
      <c r="N83" s="84"/>
      <c r="O83" s="84"/>
    </row>
    <row r="84" spans="1:15" x14ac:dyDescent="0.25">
      <c r="A84" s="124"/>
      <c r="B84" s="128" t="s">
        <v>30</v>
      </c>
      <c r="C84" s="125">
        <v>0</v>
      </c>
      <c r="D84" s="126">
        <v>0</v>
      </c>
      <c r="E84" s="126">
        <v>0</v>
      </c>
      <c r="F84" s="126"/>
      <c r="G84" s="126">
        <v>0</v>
      </c>
      <c r="H84" s="126">
        <v>0</v>
      </c>
      <c r="I84" s="126"/>
      <c r="J84" s="126">
        <v>0</v>
      </c>
      <c r="K84" s="126">
        <v>0</v>
      </c>
      <c r="L84" s="127">
        <v>0</v>
      </c>
      <c r="M84" s="84"/>
      <c r="N84" s="84"/>
      <c r="O84" s="84"/>
    </row>
    <row r="85" spans="1:15" x14ac:dyDescent="0.25">
      <c r="A85" s="124"/>
      <c r="B85" s="129"/>
      <c r="C85" s="130"/>
      <c r="D85" s="130"/>
      <c r="E85" s="130"/>
      <c r="F85" s="130"/>
      <c r="G85" s="130"/>
      <c r="H85" s="130"/>
      <c r="I85" s="130"/>
      <c r="J85" s="130"/>
      <c r="K85" s="130"/>
      <c r="L85" s="131"/>
      <c r="M85" s="84"/>
      <c r="N85" s="84"/>
      <c r="O85" s="84"/>
    </row>
    <row r="86" spans="1:15" x14ac:dyDescent="0.25">
      <c r="A86" s="113" t="s">
        <v>12</v>
      </c>
      <c r="B86" s="121" t="s">
        <v>56</v>
      </c>
      <c r="C86" s="116">
        <f>SUM(C87:C89)</f>
        <v>39</v>
      </c>
      <c r="D86" s="116">
        <f>SUM(D87:D89)</f>
        <v>4955</v>
      </c>
      <c r="E86" s="116">
        <f>SUM(E87:E89)</f>
        <v>0</v>
      </c>
      <c r="F86" s="116"/>
      <c r="G86" s="116">
        <f>SUM(G87:G89)</f>
        <v>2</v>
      </c>
      <c r="H86" s="116">
        <f>SUM(H87:H89)</f>
        <v>113</v>
      </c>
      <c r="I86" s="116"/>
      <c r="J86" s="116">
        <f>SUM(J87:J89)</f>
        <v>1</v>
      </c>
      <c r="K86" s="116">
        <f>SUM(K87:K89)</f>
        <v>144</v>
      </c>
      <c r="L86" s="117">
        <f>SUM(L87:L89)</f>
        <v>0</v>
      </c>
      <c r="M86" s="84"/>
      <c r="N86" s="84"/>
      <c r="O86" s="84"/>
    </row>
    <row r="87" spans="1:15" x14ac:dyDescent="0.25">
      <c r="A87" s="132"/>
      <c r="B87" s="133" t="s">
        <v>57</v>
      </c>
      <c r="C87" s="134">
        <v>0</v>
      </c>
      <c r="D87" s="134">
        <v>0</v>
      </c>
      <c r="E87" s="134">
        <v>0</v>
      </c>
      <c r="F87" s="134"/>
      <c r="G87" s="134">
        <v>0</v>
      </c>
      <c r="H87" s="134">
        <v>0</v>
      </c>
      <c r="I87" s="134"/>
      <c r="J87" s="134">
        <v>0</v>
      </c>
      <c r="K87" s="134">
        <v>0</v>
      </c>
      <c r="L87" s="135">
        <v>0</v>
      </c>
      <c r="M87" s="136"/>
      <c r="N87" s="136"/>
      <c r="O87" s="136"/>
    </row>
    <row r="88" spans="1:15" x14ac:dyDescent="0.25">
      <c r="A88" s="124"/>
      <c r="B88" s="114" t="s">
        <v>23</v>
      </c>
      <c r="C88" s="130">
        <v>0</v>
      </c>
      <c r="D88" s="130">
        <v>0</v>
      </c>
      <c r="E88" s="130">
        <v>0</v>
      </c>
      <c r="F88" s="130"/>
      <c r="G88" s="130">
        <v>0</v>
      </c>
      <c r="H88" s="130">
        <v>0</v>
      </c>
      <c r="I88" s="130"/>
      <c r="J88" s="130">
        <v>0</v>
      </c>
      <c r="K88" s="130">
        <v>0</v>
      </c>
      <c r="L88" s="131">
        <v>0</v>
      </c>
      <c r="M88" s="84"/>
      <c r="N88" s="84"/>
      <c r="O88" s="84"/>
    </row>
    <row r="89" spans="1:15" x14ac:dyDescent="0.25">
      <c r="A89" s="124"/>
      <c r="B89" s="114" t="s">
        <v>18</v>
      </c>
      <c r="C89" s="130">
        <v>39</v>
      </c>
      <c r="D89" s="130">
        <v>4955</v>
      </c>
      <c r="E89" s="130">
        <v>0</v>
      </c>
      <c r="F89" s="130"/>
      <c r="G89" s="130">
        <v>2</v>
      </c>
      <c r="H89" s="130">
        <v>113</v>
      </c>
      <c r="I89" s="130"/>
      <c r="J89" s="130">
        <f>1</f>
        <v>1</v>
      </c>
      <c r="K89" s="130">
        <v>144</v>
      </c>
      <c r="L89" s="131">
        <v>0</v>
      </c>
      <c r="M89" s="84"/>
      <c r="N89" s="84"/>
      <c r="O89" s="84"/>
    </row>
    <row r="90" spans="1:15" x14ac:dyDescent="0.25">
      <c r="A90" s="124"/>
      <c r="B90" s="114"/>
      <c r="C90" s="130"/>
      <c r="D90" s="130"/>
      <c r="E90" s="130"/>
      <c r="F90" s="130"/>
      <c r="G90" s="130"/>
      <c r="H90" s="130"/>
      <c r="I90" s="130"/>
      <c r="J90" s="130"/>
      <c r="K90" s="130"/>
      <c r="L90" s="131"/>
      <c r="M90" s="84"/>
      <c r="N90" s="84"/>
      <c r="O90" s="84"/>
    </row>
    <row r="91" spans="1:15" x14ac:dyDescent="0.25">
      <c r="A91" s="113" t="s">
        <v>21</v>
      </c>
      <c r="B91" s="114" t="s">
        <v>25</v>
      </c>
      <c r="C91" s="137">
        <v>499</v>
      </c>
      <c r="D91" s="115">
        <v>463104</v>
      </c>
      <c r="E91" s="115">
        <v>0</v>
      </c>
      <c r="F91" s="115"/>
      <c r="G91" s="115">
        <v>17</v>
      </c>
      <c r="H91" s="115">
        <v>1822</v>
      </c>
      <c r="I91" s="115"/>
      <c r="J91" s="138">
        <v>4</v>
      </c>
      <c r="K91" s="115">
        <f>357+934</f>
        <v>1291</v>
      </c>
      <c r="L91" s="139">
        <v>0</v>
      </c>
      <c r="M91" s="84"/>
      <c r="N91" s="84"/>
      <c r="O91" s="84"/>
    </row>
    <row r="92" spans="1:15" x14ac:dyDescent="0.25">
      <c r="A92" s="113"/>
      <c r="B92" s="114"/>
      <c r="C92" s="137"/>
      <c r="D92" s="115"/>
      <c r="E92" s="115"/>
      <c r="F92" s="115"/>
      <c r="G92" s="115"/>
      <c r="H92" s="115"/>
      <c r="I92" s="115"/>
      <c r="J92" s="138"/>
      <c r="K92" s="115"/>
      <c r="L92" s="139"/>
      <c r="M92" s="84"/>
      <c r="N92" s="84"/>
      <c r="O92" s="84"/>
    </row>
    <row r="93" spans="1:15" x14ac:dyDescent="0.25">
      <c r="A93" s="113" t="s">
        <v>28</v>
      </c>
      <c r="B93" s="121" t="s">
        <v>13</v>
      </c>
      <c r="C93" s="116">
        <f>SUM(C94:C99)</f>
        <v>2646</v>
      </c>
      <c r="D93" s="116">
        <f>SUM(D94:D99)</f>
        <v>3545836</v>
      </c>
      <c r="E93" s="116">
        <f>SUM(E94:E99)</f>
        <v>0</v>
      </c>
      <c r="F93" s="116"/>
      <c r="G93" s="116">
        <f>SUM(G94:G99)</f>
        <v>46</v>
      </c>
      <c r="H93" s="116">
        <f>SUM(H94:H99)</f>
        <v>3523</v>
      </c>
      <c r="I93" s="116"/>
      <c r="J93" s="116">
        <f>SUM(J94:J99)</f>
        <v>245</v>
      </c>
      <c r="K93" s="116">
        <f>SUM(K94:K99)</f>
        <v>59929</v>
      </c>
      <c r="L93" s="117">
        <f>SUM(L94:L99)</f>
        <v>0</v>
      </c>
      <c r="M93" s="84"/>
      <c r="N93" s="84"/>
      <c r="O93" s="84"/>
    </row>
    <row r="94" spans="1:15" x14ac:dyDescent="0.25">
      <c r="A94" s="124"/>
      <c r="B94" s="129" t="s">
        <v>57</v>
      </c>
      <c r="C94" s="130">
        <v>509</v>
      </c>
      <c r="D94" s="130">
        <v>701760</v>
      </c>
      <c r="E94" s="130">
        <v>0</v>
      </c>
      <c r="F94" s="130"/>
      <c r="G94" s="130">
        <v>7</v>
      </c>
      <c r="H94" s="130">
        <v>1275</v>
      </c>
      <c r="I94" s="130"/>
      <c r="J94" s="130">
        <v>22</v>
      </c>
      <c r="K94" s="130">
        <v>8556</v>
      </c>
      <c r="L94" s="131">
        <v>0</v>
      </c>
      <c r="M94" s="84"/>
      <c r="N94" s="84"/>
      <c r="O94" s="84"/>
    </row>
    <row r="95" spans="1:15" x14ac:dyDescent="0.25">
      <c r="A95" s="124"/>
      <c r="B95" s="114" t="s">
        <v>20</v>
      </c>
      <c r="C95" s="130">
        <v>1500</v>
      </c>
      <c r="D95" s="140">
        <v>1994048</v>
      </c>
      <c r="E95" s="140">
        <v>0</v>
      </c>
      <c r="F95" s="140"/>
      <c r="G95" s="140">
        <v>26</v>
      </c>
      <c r="H95" s="140">
        <v>529</v>
      </c>
      <c r="I95" s="140"/>
      <c r="J95" s="140">
        <v>221</v>
      </c>
      <c r="K95" s="140">
        <v>51059</v>
      </c>
      <c r="L95" s="131">
        <v>0</v>
      </c>
      <c r="M95" s="84"/>
      <c r="N95" s="84"/>
      <c r="O95" s="84"/>
    </row>
    <row r="96" spans="1:15" x14ac:dyDescent="0.25">
      <c r="A96" s="124"/>
      <c r="B96" s="114" t="s">
        <v>9</v>
      </c>
      <c r="C96" s="130">
        <v>634</v>
      </c>
      <c r="D96" s="130">
        <v>848307</v>
      </c>
      <c r="E96" s="130">
        <v>0</v>
      </c>
      <c r="F96" s="130"/>
      <c r="G96" s="130">
        <v>13</v>
      </c>
      <c r="H96" s="130">
        <v>1719</v>
      </c>
      <c r="I96" s="130"/>
      <c r="J96" s="130">
        <v>2</v>
      </c>
      <c r="K96" s="130">
        <v>314</v>
      </c>
      <c r="L96" s="131">
        <v>0</v>
      </c>
      <c r="M96" s="84"/>
      <c r="N96" s="84"/>
      <c r="O96" s="84"/>
    </row>
    <row r="97" spans="1:15" x14ac:dyDescent="0.25">
      <c r="A97" s="124"/>
      <c r="B97" s="114" t="s">
        <v>30</v>
      </c>
      <c r="C97" s="130">
        <v>0</v>
      </c>
      <c r="D97" s="130">
        <v>0</v>
      </c>
      <c r="E97" s="130">
        <v>0</v>
      </c>
      <c r="F97" s="130"/>
      <c r="G97" s="130">
        <v>0</v>
      </c>
      <c r="H97" s="130">
        <v>0</v>
      </c>
      <c r="I97" s="130"/>
      <c r="J97" s="130">
        <v>0</v>
      </c>
      <c r="K97" s="130">
        <v>0</v>
      </c>
      <c r="L97" s="131">
        <v>0</v>
      </c>
      <c r="M97" s="84"/>
      <c r="N97" s="84"/>
      <c r="O97" s="84"/>
    </row>
    <row r="98" spans="1:15" x14ac:dyDescent="0.25">
      <c r="A98" s="124"/>
      <c r="B98" s="114" t="s">
        <v>25</v>
      </c>
      <c r="C98" s="130">
        <v>3</v>
      </c>
      <c r="D98" s="130">
        <v>1721</v>
      </c>
      <c r="E98" s="130">
        <v>0</v>
      </c>
      <c r="F98" s="130"/>
      <c r="G98" s="130">
        <v>0</v>
      </c>
      <c r="H98" s="130">
        <v>0</v>
      </c>
      <c r="I98" s="130"/>
      <c r="J98" s="130">
        <v>0</v>
      </c>
      <c r="K98" s="130">
        <v>0</v>
      </c>
      <c r="L98" s="131">
        <v>0</v>
      </c>
      <c r="M98" s="84"/>
      <c r="N98" s="84"/>
      <c r="O98" s="84"/>
    </row>
    <row r="99" spans="1:15" x14ac:dyDescent="0.25">
      <c r="A99" s="124"/>
      <c r="B99" s="129" t="s">
        <v>15</v>
      </c>
      <c r="C99" s="130">
        <v>0</v>
      </c>
      <c r="D99" s="140">
        <v>0</v>
      </c>
      <c r="E99" s="140">
        <v>0</v>
      </c>
      <c r="F99" s="140"/>
      <c r="G99" s="140">
        <v>0</v>
      </c>
      <c r="H99" s="140">
        <v>0</v>
      </c>
      <c r="I99" s="140"/>
      <c r="J99" s="140">
        <v>0</v>
      </c>
      <c r="K99" s="140">
        <v>0</v>
      </c>
      <c r="L99" s="131">
        <v>0</v>
      </c>
      <c r="M99" s="84"/>
      <c r="N99" s="84"/>
      <c r="O99" s="84"/>
    </row>
    <row r="100" spans="1:15" x14ac:dyDescent="0.25">
      <c r="A100" s="141"/>
      <c r="B100" s="114"/>
      <c r="C100" s="115"/>
      <c r="D100" s="115"/>
      <c r="E100" s="115"/>
      <c r="F100" s="115"/>
      <c r="G100" s="115"/>
      <c r="H100" s="115"/>
      <c r="I100" s="115"/>
      <c r="J100" s="115"/>
      <c r="K100" s="115"/>
      <c r="L100" s="139"/>
      <c r="M100" s="84"/>
      <c r="N100" s="84"/>
      <c r="O100" s="84"/>
    </row>
    <row r="101" spans="1:15" x14ac:dyDescent="0.25">
      <c r="A101" s="113" t="s">
        <v>58</v>
      </c>
      <c r="B101" s="114" t="s">
        <v>59</v>
      </c>
      <c r="C101" s="137">
        <v>0</v>
      </c>
      <c r="D101" s="115">
        <v>0</v>
      </c>
      <c r="E101" s="115">
        <v>0</v>
      </c>
      <c r="F101" s="115"/>
      <c r="G101" s="115">
        <v>1</v>
      </c>
      <c r="H101" s="115">
        <v>0</v>
      </c>
      <c r="I101" s="115"/>
      <c r="J101" s="138">
        <v>0</v>
      </c>
      <c r="K101" s="115">
        <v>0</v>
      </c>
      <c r="L101" s="139">
        <v>0</v>
      </c>
      <c r="M101" s="84"/>
      <c r="N101" s="84"/>
      <c r="O101" s="84"/>
    </row>
    <row r="102" spans="1:15" x14ac:dyDescent="0.25">
      <c r="A102" s="124"/>
      <c r="B102" s="128"/>
      <c r="C102" s="115"/>
      <c r="D102" s="115"/>
      <c r="E102" s="115"/>
      <c r="F102" s="115"/>
      <c r="G102" s="115"/>
      <c r="H102" s="115"/>
      <c r="I102" s="115"/>
      <c r="J102" s="115"/>
      <c r="K102" s="115"/>
      <c r="L102" s="139"/>
      <c r="M102" s="84"/>
      <c r="N102" s="84"/>
      <c r="O102" s="84"/>
    </row>
    <row r="103" spans="1:15" x14ac:dyDescent="0.25">
      <c r="A103" s="113" t="s">
        <v>33</v>
      </c>
      <c r="B103" s="114" t="s">
        <v>23</v>
      </c>
      <c r="C103" s="115">
        <v>603</v>
      </c>
      <c r="D103" s="115">
        <v>1408941</v>
      </c>
      <c r="E103" s="115">
        <v>0</v>
      </c>
      <c r="F103" s="115"/>
      <c r="G103" s="115">
        <v>9</v>
      </c>
      <c r="H103" s="115">
        <v>0</v>
      </c>
      <c r="I103" s="115"/>
      <c r="J103" s="115">
        <v>3</v>
      </c>
      <c r="K103" s="115">
        <v>2275</v>
      </c>
      <c r="L103" s="139">
        <v>0</v>
      </c>
      <c r="M103" s="84"/>
      <c r="N103" s="84"/>
      <c r="O103" s="84"/>
    </row>
    <row r="104" spans="1:15" x14ac:dyDescent="0.25">
      <c r="A104" s="90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102"/>
      <c r="M104" s="84"/>
      <c r="N104" s="84"/>
      <c r="O104" s="84"/>
    </row>
    <row r="105" spans="1:15" x14ac:dyDescent="0.25">
      <c r="A105" s="113" t="s">
        <v>60</v>
      </c>
      <c r="B105" s="114" t="s">
        <v>59</v>
      </c>
      <c r="C105" s="115">
        <v>0</v>
      </c>
      <c r="D105" s="115">
        <v>0</v>
      </c>
      <c r="E105" s="115">
        <v>0</v>
      </c>
      <c r="F105" s="115"/>
      <c r="G105" s="115">
        <v>0</v>
      </c>
      <c r="H105" s="115">
        <v>0</v>
      </c>
      <c r="I105" s="115"/>
      <c r="J105" s="138">
        <v>0</v>
      </c>
      <c r="K105" s="115">
        <v>0</v>
      </c>
      <c r="L105" s="139">
        <v>0</v>
      </c>
      <c r="M105" s="84"/>
      <c r="N105" s="84"/>
      <c r="O105" s="84"/>
    </row>
    <row r="106" spans="1:15" x14ac:dyDescent="0.25">
      <c r="A106" s="124"/>
      <c r="B106" s="128"/>
      <c r="C106" s="130"/>
      <c r="D106" s="130"/>
      <c r="E106" s="130"/>
      <c r="F106" s="130"/>
      <c r="G106" s="130"/>
      <c r="H106" s="130"/>
      <c r="I106" s="130"/>
      <c r="J106" s="130"/>
      <c r="K106" s="130"/>
      <c r="L106" s="131"/>
      <c r="M106" s="84"/>
      <c r="N106" s="84"/>
      <c r="O106" s="84"/>
    </row>
    <row r="107" spans="1:15" x14ac:dyDescent="0.25">
      <c r="A107" s="113" t="s">
        <v>34</v>
      </c>
      <c r="B107" s="114" t="s">
        <v>25</v>
      </c>
      <c r="C107" s="115">
        <v>0</v>
      </c>
      <c r="D107" s="115">
        <v>0</v>
      </c>
      <c r="E107" s="115">
        <v>0</v>
      </c>
      <c r="F107" s="115"/>
      <c r="G107" s="115">
        <v>0</v>
      </c>
      <c r="H107" s="115">
        <v>0</v>
      </c>
      <c r="I107" s="115"/>
      <c r="J107" s="115">
        <v>0</v>
      </c>
      <c r="K107" s="115">
        <v>0</v>
      </c>
      <c r="L107" s="142">
        <v>0</v>
      </c>
      <c r="M107" s="84"/>
      <c r="N107" s="84"/>
      <c r="O107" s="84"/>
    </row>
    <row r="108" spans="1:15" x14ac:dyDescent="0.25">
      <c r="A108" s="124"/>
      <c r="B108" s="143"/>
      <c r="C108" s="144"/>
      <c r="D108" s="144"/>
      <c r="E108" s="144"/>
      <c r="F108" s="144"/>
      <c r="G108" s="144"/>
      <c r="H108" s="144"/>
      <c r="I108" s="144"/>
      <c r="J108" s="144"/>
      <c r="K108" s="144"/>
      <c r="L108" s="145"/>
      <c r="M108" s="84"/>
      <c r="N108" s="84"/>
      <c r="O108" s="84"/>
    </row>
    <row r="109" spans="1:15" x14ac:dyDescent="0.25">
      <c r="A109" s="113" t="s">
        <v>35</v>
      </c>
      <c r="B109" s="114" t="s">
        <v>30</v>
      </c>
      <c r="C109" s="115">
        <v>0</v>
      </c>
      <c r="D109" s="115">
        <v>0</v>
      </c>
      <c r="E109" s="115">
        <v>0</v>
      </c>
      <c r="F109" s="115"/>
      <c r="G109" s="115">
        <v>0</v>
      </c>
      <c r="H109" s="115">
        <v>0</v>
      </c>
      <c r="I109" s="115"/>
      <c r="J109" s="138">
        <v>0</v>
      </c>
      <c r="K109" s="115">
        <v>0</v>
      </c>
      <c r="L109" s="139">
        <v>0</v>
      </c>
      <c r="M109" s="84"/>
      <c r="N109" s="84"/>
      <c r="O109" s="84"/>
    </row>
    <row r="110" spans="1:15" x14ac:dyDescent="0.25">
      <c r="A110" s="113"/>
      <c r="B110" s="114"/>
      <c r="C110" s="115"/>
      <c r="D110" s="115"/>
      <c r="E110" s="115"/>
      <c r="F110" s="115"/>
      <c r="G110" s="115"/>
      <c r="H110" s="115"/>
      <c r="I110" s="115"/>
      <c r="J110" s="138"/>
      <c r="K110" s="115"/>
      <c r="L110" s="139"/>
      <c r="M110" s="84"/>
      <c r="N110" s="84"/>
      <c r="O110" s="84"/>
    </row>
    <row r="111" spans="1:15" x14ac:dyDescent="0.25">
      <c r="A111" s="86"/>
      <c r="B111" s="87"/>
      <c r="C111" s="146"/>
      <c r="D111" s="146"/>
      <c r="E111" s="146"/>
      <c r="F111" s="146"/>
      <c r="G111" s="146"/>
      <c r="H111" s="146"/>
      <c r="I111" s="146"/>
      <c r="J111" s="146"/>
      <c r="K111" s="146"/>
      <c r="L111" s="147"/>
      <c r="M111" s="89"/>
      <c r="N111" s="84"/>
      <c r="O111" s="84"/>
    </row>
    <row r="112" spans="1:15" x14ac:dyDescent="0.25">
      <c r="A112" s="113" t="s">
        <v>37</v>
      </c>
      <c r="B112" s="84"/>
      <c r="C112" s="148">
        <f>C109+C107+C105+C103+C101+C93+C91+C86+C82+C80</f>
        <v>5064</v>
      </c>
      <c r="D112" s="148">
        <f>D109+D107+D105+D103+D101+D93+D91+D86+D82+D80</f>
        <v>7057132</v>
      </c>
      <c r="E112" s="148">
        <f>E109+E107+E105+E103+E101+E93+E91+E86+E82+E80</f>
        <v>0</v>
      </c>
      <c r="F112" s="148"/>
      <c r="G112" s="148">
        <f>G109+G107+G105+G103+G101+G93+G91+G86+G82+G80</f>
        <v>90</v>
      </c>
      <c r="H112" s="148">
        <f>H109+H107+H105+H103+H101+H93+H91+H86+H82+H80</f>
        <v>7439</v>
      </c>
      <c r="I112" s="148"/>
      <c r="J112" s="148">
        <f>J109+J107+J105+J103+J101+J93+J91+J86+J82+J80</f>
        <v>273</v>
      </c>
      <c r="K112" s="148">
        <f>K109+K107+K105+K103+K101+K93+K91+K86+K82+K80</f>
        <v>68182</v>
      </c>
      <c r="L112" s="149">
        <f>L109+L107+L105+L103+L101+L93+L91+L86+L82+L80</f>
        <v>0</v>
      </c>
      <c r="M112" s="95"/>
      <c r="N112" s="84"/>
      <c r="O112" s="84"/>
    </row>
    <row r="113" spans="1:15" x14ac:dyDescent="0.25">
      <c r="A113" s="150" t="s">
        <v>38</v>
      </c>
      <c r="B113" s="84"/>
      <c r="C113" s="148"/>
      <c r="D113" s="148">
        <f>D112*O113</f>
        <v>150599126.30868</v>
      </c>
      <c r="E113" s="148">
        <f>E112*O113</f>
        <v>0</v>
      </c>
      <c r="F113" s="148"/>
      <c r="G113" s="148"/>
      <c r="H113" s="148">
        <f>H112*O113</f>
        <v>158748.18561000002</v>
      </c>
      <c r="I113" s="148"/>
      <c r="J113" s="148"/>
      <c r="K113" s="148">
        <f>K112*O113</f>
        <v>1455003.1981800001</v>
      </c>
      <c r="L113" s="151">
        <f>L112*O113</f>
        <v>0</v>
      </c>
      <c r="M113" s="95"/>
      <c r="N113" s="79" t="s">
        <v>63</v>
      </c>
      <c r="O113" s="152">
        <v>21.33999</v>
      </c>
    </row>
    <row r="114" spans="1:15" x14ac:dyDescent="0.25">
      <c r="A114" s="110"/>
      <c r="B114" s="111"/>
      <c r="C114" s="153"/>
      <c r="D114" s="153"/>
      <c r="E114" s="153"/>
      <c r="F114" s="153"/>
      <c r="G114" s="153"/>
      <c r="H114" s="153"/>
      <c r="I114" s="153"/>
      <c r="J114" s="153"/>
      <c r="K114" s="153"/>
      <c r="L114" s="154"/>
      <c r="M114" s="89"/>
      <c r="N114" s="84"/>
      <c r="O114" s="84"/>
    </row>
    <row r="115" spans="1:15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156"/>
      <c r="N115" s="84"/>
      <c r="O115" s="84"/>
    </row>
    <row r="116" spans="1:15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156"/>
      <c r="N116" s="84"/>
      <c r="O116" s="84"/>
    </row>
    <row r="117" spans="1:15" x14ac:dyDescent="0.25">
      <c r="A117" s="64"/>
      <c r="B117" s="157"/>
      <c r="C117" s="157"/>
      <c r="D117" s="157"/>
      <c r="E117" s="157"/>
      <c r="F117" s="157"/>
      <c r="G117" s="157"/>
      <c r="H117" s="158"/>
      <c r="I117" s="158"/>
      <c r="J117" s="158"/>
      <c r="K117" s="158"/>
      <c r="L117" s="158"/>
      <c r="M117" s="156"/>
      <c r="N117" s="84"/>
      <c r="O117" s="84"/>
    </row>
  </sheetData>
  <mergeCells count="3">
    <mergeCell ref="D4:E4"/>
    <mergeCell ref="G4:H4"/>
    <mergeCell ref="D58:E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9.5703125" style="3" customWidth="1"/>
    <col min="8" max="8" width="12" style="3" customWidth="1"/>
    <col min="9" max="9" width="4.140625" style="3" customWidth="1"/>
    <col min="10" max="10" width="14.7109375" style="3" customWidth="1"/>
    <col min="11" max="11" width="10" style="3" customWidth="1"/>
    <col min="12" max="14" width="8" style="3"/>
    <col min="15" max="15" width="10.140625" style="3" bestFit="1" customWidth="1"/>
    <col min="16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64</v>
      </c>
      <c r="I2" s="4"/>
      <c r="L2" s="6"/>
      <c r="M2" s="7"/>
      <c r="N2" s="6"/>
      <c r="O2" s="6"/>
    </row>
    <row r="3" spans="1:15" x14ac:dyDescent="0.2">
      <c r="B3" s="8"/>
      <c r="C3" s="9"/>
      <c r="D3" s="9"/>
      <c r="E3" s="9"/>
      <c r="F3" s="9"/>
      <c r="G3" s="9"/>
      <c r="H3" s="10"/>
      <c r="L3" s="6"/>
      <c r="M3" s="7"/>
      <c r="N3" s="6"/>
      <c r="O3" s="6"/>
    </row>
    <row r="4" spans="1:15" x14ac:dyDescent="0.2">
      <c r="B4" s="11" t="s">
        <v>2</v>
      </c>
      <c r="C4" s="12" t="s">
        <v>3</v>
      </c>
      <c r="D4" s="159" t="s">
        <v>4</v>
      </c>
      <c r="E4" s="159"/>
      <c r="F4" s="13"/>
      <c r="G4" s="160" t="s">
        <v>5</v>
      </c>
      <c r="H4" s="161"/>
      <c r="I4" s="14"/>
      <c r="L4" s="6"/>
      <c r="M4" s="7"/>
      <c r="N4" s="7"/>
    </row>
    <row r="5" spans="1:15" x14ac:dyDescent="0.2">
      <c r="A5" s="14"/>
      <c r="B5" s="15"/>
      <c r="D5" s="16" t="s">
        <v>6</v>
      </c>
      <c r="E5" s="17" t="s">
        <v>7</v>
      </c>
      <c r="F5" s="17"/>
      <c r="G5" s="16" t="s">
        <v>6</v>
      </c>
      <c r="H5" s="18" t="s">
        <v>7</v>
      </c>
      <c r="I5" s="14"/>
      <c r="L5" s="6"/>
      <c r="M5" s="7"/>
      <c r="N5" s="7"/>
    </row>
    <row r="6" spans="1:15" x14ac:dyDescent="0.2">
      <c r="A6" s="14"/>
      <c r="B6" s="19"/>
      <c r="C6" s="20"/>
      <c r="D6" s="20"/>
      <c r="E6" s="20"/>
      <c r="F6" s="20"/>
      <c r="G6" s="20"/>
      <c r="H6" s="21"/>
      <c r="I6" s="22"/>
      <c r="L6" s="6"/>
      <c r="M6" s="7"/>
      <c r="N6" s="7"/>
    </row>
    <row r="7" spans="1:15" x14ac:dyDescent="0.2">
      <c r="A7" s="14"/>
      <c r="B7" s="23" t="s">
        <v>8</v>
      </c>
      <c r="C7" s="24" t="s">
        <v>9</v>
      </c>
      <c r="D7" s="25">
        <v>528</v>
      </c>
      <c r="E7" s="25">
        <v>618325</v>
      </c>
      <c r="F7" s="25"/>
      <c r="G7" s="25">
        <v>267</v>
      </c>
      <c r="H7" s="26">
        <v>189059</v>
      </c>
      <c r="I7" s="14"/>
      <c r="J7" s="27"/>
      <c r="K7" s="27"/>
      <c r="L7" s="7"/>
      <c r="M7" s="7"/>
      <c r="N7" s="7"/>
    </row>
    <row r="8" spans="1:15" x14ac:dyDescent="0.2">
      <c r="A8" s="14"/>
      <c r="B8" s="28"/>
      <c r="C8" s="29"/>
      <c r="D8" s="29"/>
      <c r="E8" s="29"/>
      <c r="F8" s="29"/>
      <c r="G8" s="29"/>
      <c r="H8" s="30"/>
      <c r="I8" s="22"/>
      <c r="L8" s="6"/>
      <c r="M8" s="7"/>
      <c r="N8" s="7"/>
    </row>
    <row r="9" spans="1:15" s="40" customFormat="1" x14ac:dyDescent="0.2">
      <c r="A9" s="31"/>
      <c r="B9" s="32" t="s">
        <v>10</v>
      </c>
      <c r="C9" s="33" t="s">
        <v>11</v>
      </c>
      <c r="D9" s="34">
        <v>159</v>
      </c>
      <c r="E9" s="34">
        <v>114401</v>
      </c>
      <c r="F9" s="35"/>
      <c r="G9" s="34">
        <v>133</v>
      </c>
      <c r="H9" s="36">
        <v>51531</v>
      </c>
      <c r="I9" s="31"/>
      <c r="J9" s="37"/>
      <c r="K9" s="37"/>
      <c r="L9" s="38"/>
      <c r="M9" s="39"/>
      <c r="N9" s="39"/>
    </row>
    <row r="10" spans="1:15" x14ac:dyDescent="0.2">
      <c r="A10" s="14"/>
      <c r="B10" s="41"/>
      <c r="C10" s="42"/>
      <c r="D10" s="43"/>
      <c r="E10" s="43"/>
      <c r="F10" s="43"/>
      <c r="G10" s="43"/>
      <c r="H10" s="44"/>
      <c r="I10" s="14"/>
      <c r="J10" s="27"/>
      <c r="K10" s="27"/>
      <c r="L10" s="6"/>
      <c r="M10" s="7"/>
      <c r="N10" s="7"/>
    </row>
    <row r="11" spans="1:15" x14ac:dyDescent="0.2">
      <c r="A11" s="14"/>
      <c r="B11" s="23" t="s">
        <v>12</v>
      </c>
      <c r="C11" s="45" t="s">
        <v>13</v>
      </c>
      <c r="D11" s="46">
        <f>SUM(D12:D14)</f>
        <v>3600</v>
      </c>
      <c r="E11" s="46">
        <f>SUM(E12:E14)</f>
        <v>3037185</v>
      </c>
      <c r="F11" s="46"/>
      <c r="G11" s="46">
        <f>SUM(G12:G14)</f>
        <v>2718</v>
      </c>
      <c r="H11" s="47">
        <f>SUM(H12:H14)</f>
        <v>1383270</v>
      </c>
      <c r="I11" s="14"/>
      <c r="J11" s="27"/>
      <c r="K11" s="27"/>
      <c r="L11" s="6"/>
      <c r="M11" s="48"/>
      <c r="N11" s="7"/>
    </row>
    <row r="12" spans="1:15" x14ac:dyDescent="0.2">
      <c r="A12" s="14"/>
      <c r="B12" s="23"/>
      <c r="C12" s="24" t="s">
        <v>14</v>
      </c>
      <c r="D12" s="43">
        <v>360</v>
      </c>
      <c r="E12" s="43">
        <v>268216</v>
      </c>
      <c r="F12" s="43"/>
      <c r="G12" s="43">
        <v>334</v>
      </c>
      <c r="H12" s="44">
        <v>135469</v>
      </c>
      <c r="I12" s="14"/>
      <c r="J12" s="27"/>
      <c r="K12" s="27"/>
      <c r="L12" s="6"/>
      <c r="M12" s="7"/>
      <c r="N12" s="7"/>
    </row>
    <row r="13" spans="1:15" x14ac:dyDescent="0.2">
      <c r="A13" s="14"/>
      <c r="B13" s="41"/>
      <c r="C13" s="24" t="s">
        <v>15</v>
      </c>
      <c r="D13" s="43">
        <v>3103</v>
      </c>
      <c r="E13" s="43">
        <v>2685258</v>
      </c>
      <c r="F13" s="43"/>
      <c r="G13" s="43">
        <v>2276</v>
      </c>
      <c r="H13" s="44">
        <v>1205994</v>
      </c>
      <c r="I13" s="14"/>
      <c r="J13" s="27"/>
      <c r="K13" s="27"/>
      <c r="L13" s="7"/>
      <c r="M13" s="7"/>
      <c r="N13" s="7"/>
    </row>
    <row r="14" spans="1:15" x14ac:dyDescent="0.2">
      <c r="A14" s="14"/>
      <c r="B14" s="41"/>
      <c r="C14" s="24" t="s">
        <v>16</v>
      </c>
      <c r="D14" s="43">
        <v>137</v>
      </c>
      <c r="E14" s="43">
        <v>83711</v>
      </c>
      <c r="F14" s="43"/>
      <c r="G14" s="43">
        <v>108</v>
      </c>
      <c r="H14" s="44">
        <v>41807</v>
      </c>
      <c r="I14" s="14"/>
      <c r="J14" s="27"/>
      <c r="K14" s="27"/>
      <c r="M14" s="7"/>
      <c r="N14" s="7"/>
    </row>
    <row r="15" spans="1:15" x14ac:dyDescent="0.2">
      <c r="A15" s="14"/>
      <c r="B15" s="41"/>
      <c r="C15" s="24"/>
      <c r="D15" s="43"/>
      <c r="E15" s="43"/>
      <c r="F15" s="43"/>
      <c r="G15" s="43"/>
      <c r="H15" s="44"/>
      <c r="I15" s="14"/>
      <c r="J15" s="27"/>
      <c r="K15" s="27"/>
      <c r="M15" s="7"/>
      <c r="N15" s="7"/>
    </row>
    <row r="16" spans="1:15" x14ac:dyDescent="0.2">
      <c r="A16" s="14"/>
      <c r="B16" s="41" t="s">
        <v>17</v>
      </c>
      <c r="C16" s="45" t="s">
        <v>13</v>
      </c>
      <c r="D16" s="46">
        <f>SUM(D17:D18)</f>
        <v>2752</v>
      </c>
      <c r="E16" s="46">
        <f>SUM(E17:E18)</f>
        <v>2498819</v>
      </c>
      <c r="F16" s="46"/>
      <c r="G16" s="46">
        <f>SUM(G17:G18)</f>
        <v>1896</v>
      </c>
      <c r="H16" s="46">
        <f>SUM(H17:H18)</f>
        <v>988071</v>
      </c>
      <c r="I16" s="14"/>
      <c r="J16" s="27"/>
      <c r="K16" s="27"/>
      <c r="M16" s="7"/>
      <c r="N16" s="7"/>
    </row>
    <row r="17" spans="1:14" x14ac:dyDescent="0.2">
      <c r="A17" s="14"/>
      <c r="B17" s="41"/>
      <c r="C17" s="24" t="s">
        <v>16</v>
      </c>
      <c r="D17" s="43">
        <v>653</v>
      </c>
      <c r="E17" s="43">
        <v>523265</v>
      </c>
      <c r="F17" s="43"/>
      <c r="G17" s="43">
        <v>379</v>
      </c>
      <c r="H17" s="44">
        <v>131879</v>
      </c>
      <c r="I17" s="14"/>
      <c r="J17" s="27"/>
      <c r="K17" s="27"/>
      <c r="M17" s="7"/>
      <c r="N17" s="7"/>
    </row>
    <row r="18" spans="1:14" x14ac:dyDescent="0.2">
      <c r="A18" s="14"/>
      <c r="B18" s="41"/>
      <c r="C18" s="24" t="s">
        <v>18</v>
      </c>
      <c r="D18" s="43">
        <v>2099</v>
      </c>
      <c r="E18" s="43">
        <v>1975554</v>
      </c>
      <c r="F18" s="43"/>
      <c r="G18" s="43">
        <v>1517</v>
      </c>
      <c r="H18" s="44">
        <v>856192</v>
      </c>
      <c r="I18" s="14"/>
      <c r="J18" s="27"/>
      <c r="K18" s="27"/>
      <c r="M18" s="7"/>
      <c r="N18" s="7"/>
    </row>
    <row r="19" spans="1:14" x14ac:dyDescent="0.2">
      <c r="A19" s="14"/>
      <c r="B19" s="41"/>
      <c r="C19" s="51"/>
      <c r="D19" s="49"/>
      <c r="E19" s="49"/>
      <c r="F19" s="49"/>
      <c r="G19" s="49"/>
      <c r="H19" s="50"/>
      <c r="I19" s="14"/>
      <c r="J19" s="27"/>
      <c r="K19" s="27"/>
      <c r="L19" s="7"/>
      <c r="M19" s="7"/>
      <c r="N19" s="7"/>
    </row>
    <row r="20" spans="1:14" x14ac:dyDescent="0.2">
      <c r="A20" s="14"/>
      <c r="B20" s="52" t="s">
        <v>19</v>
      </c>
      <c r="C20" s="24" t="s">
        <v>20</v>
      </c>
      <c r="D20" s="25">
        <v>968</v>
      </c>
      <c r="E20" s="25">
        <v>906333.8</v>
      </c>
      <c r="F20" s="25"/>
      <c r="G20" s="25">
        <v>606</v>
      </c>
      <c r="H20" s="26">
        <v>316706.89</v>
      </c>
      <c r="I20" s="14"/>
      <c r="J20" s="27"/>
      <c r="K20" s="27"/>
      <c r="L20" s="7"/>
      <c r="M20" s="7"/>
      <c r="N20" s="7"/>
    </row>
    <row r="21" spans="1:14" x14ac:dyDescent="0.2">
      <c r="A21" s="14"/>
      <c r="B21" s="23"/>
      <c r="C21" s="24"/>
      <c r="D21" s="49"/>
      <c r="E21" s="49"/>
      <c r="F21" s="49"/>
      <c r="G21" s="49"/>
      <c r="H21" s="50"/>
      <c r="I21" s="14"/>
      <c r="J21" s="27"/>
      <c r="K21" s="27"/>
      <c r="L21" s="7"/>
      <c r="M21" s="7"/>
      <c r="N21" s="7"/>
    </row>
    <row r="22" spans="1:14" x14ac:dyDescent="0.2">
      <c r="A22" s="14"/>
      <c r="B22" s="23" t="s">
        <v>21</v>
      </c>
      <c r="C22" s="45" t="s">
        <v>13</v>
      </c>
      <c r="D22" s="46">
        <f>SUM(D23:D28)</f>
        <v>581</v>
      </c>
      <c r="E22" s="46">
        <f>SUM(E23:E28)</f>
        <v>603553</v>
      </c>
      <c r="F22" s="46"/>
      <c r="G22" s="46">
        <f>SUM(G23:G28)</f>
        <v>416</v>
      </c>
      <c r="H22" s="47">
        <f>SUM(H23:H28)</f>
        <v>299522</v>
      </c>
      <c r="I22" s="14"/>
      <c r="J22" s="27"/>
      <c r="K22" s="27"/>
    </row>
    <row r="23" spans="1:14" x14ac:dyDescent="0.2">
      <c r="A23" s="14"/>
      <c r="B23" s="41"/>
      <c r="C23" s="24" t="s">
        <v>22</v>
      </c>
      <c r="D23" s="49">
        <v>60</v>
      </c>
      <c r="E23" s="49">
        <v>37515</v>
      </c>
      <c r="F23" s="49"/>
      <c r="G23" s="49">
        <v>44</v>
      </c>
      <c r="H23" s="50">
        <v>18437</v>
      </c>
      <c r="I23" s="14"/>
      <c r="J23" s="27"/>
      <c r="K23" s="27"/>
    </row>
    <row r="24" spans="1:14" x14ac:dyDescent="0.2">
      <c r="A24" s="14"/>
      <c r="B24" s="41"/>
      <c r="C24" s="24" t="s">
        <v>23</v>
      </c>
      <c r="D24" s="49">
        <v>102</v>
      </c>
      <c r="E24" s="49">
        <v>203145</v>
      </c>
      <c r="F24" s="49"/>
      <c r="G24" s="49">
        <v>62</v>
      </c>
      <c r="H24" s="50">
        <v>105287</v>
      </c>
      <c r="I24" s="14"/>
      <c r="J24" s="27"/>
      <c r="K24" s="27"/>
    </row>
    <row r="25" spans="1:14" x14ac:dyDescent="0.2">
      <c r="A25" s="14"/>
      <c r="B25" s="41"/>
      <c r="C25" s="24" t="s">
        <v>24</v>
      </c>
      <c r="D25" s="49">
        <v>193</v>
      </c>
      <c r="E25" s="49">
        <v>144029</v>
      </c>
      <c r="F25" s="49"/>
      <c r="G25" s="49">
        <v>123</v>
      </c>
      <c r="H25" s="50">
        <v>56194</v>
      </c>
      <c r="I25" s="14"/>
      <c r="J25" s="27"/>
      <c r="K25" s="27"/>
    </row>
    <row r="26" spans="1:14" x14ac:dyDescent="0.2">
      <c r="A26" s="14"/>
      <c r="B26" s="41"/>
      <c r="C26" s="24" t="s">
        <v>25</v>
      </c>
      <c r="D26" s="49">
        <v>16</v>
      </c>
      <c r="E26" s="49">
        <v>17331</v>
      </c>
      <c r="F26" s="49"/>
      <c r="G26" s="49">
        <v>26</v>
      </c>
      <c r="H26" s="50">
        <v>12071</v>
      </c>
      <c r="I26" s="14"/>
      <c r="J26" s="27"/>
      <c r="K26" s="27"/>
    </row>
    <row r="27" spans="1:14" x14ac:dyDescent="0.2">
      <c r="A27" s="14"/>
      <c r="B27" s="41"/>
      <c r="C27" s="24" t="s">
        <v>26</v>
      </c>
      <c r="D27" s="49">
        <v>161</v>
      </c>
      <c r="E27" s="49">
        <v>133379</v>
      </c>
      <c r="F27" s="49"/>
      <c r="G27" s="49">
        <v>123</v>
      </c>
      <c r="H27" s="50">
        <v>69827</v>
      </c>
      <c r="I27" s="14"/>
      <c r="J27" s="27"/>
      <c r="K27" s="27"/>
    </row>
    <row r="28" spans="1:14" x14ac:dyDescent="0.2">
      <c r="A28" s="14"/>
      <c r="B28" s="41"/>
      <c r="C28" s="24" t="s">
        <v>27</v>
      </c>
      <c r="D28" s="49">
        <v>49</v>
      </c>
      <c r="E28" s="49">
        <v>68154</v>
      </c>
      <c r="F28" s="49"/>
      <c r="G28" s="49">
        <v>38</v>
      </c>
      <c r="H28" s="50">
        <v>37706</v>
      </c>
      <c r="I28" s="14"/>
      <c r="J28" s="27"/>
      <c r="K28" s="27"/>
    </row>
    <row r="29" spans="1:14" x14ac:dyDescent="0.2">
      <c r="A29" s="14"/>
      <c r="B29" s="41"/>
      <c r="C29" s="51"/>
      <c r="D29" s="43"/>
      <c r="E29" s="43"/>
      <c r="F29" s="43"/>
      <c r="G29" s="43"/>
      <c r="H29" s="44"/>
      <c r="I29" s="14"/>
      <c r="J29" s="27"/>
      <c r="K29" s="27"/>
    </row>
    <row r="30" spans="1:14" x14ac:dyDescent="0.2">
      <c r="A30" s="14"/>
      <c r="B30" s="52" t="s">
        <v>28</v>
      </c>
      <c r="C30" s="45" t="s">
        <v>13</v>
      </c>
      <c r="D30" s="53">
        <f>SUM(D31:D32)</f>
        <v>0</v>
      </c>
      <c r="E30" s="46">
        <f>SUM(E31:E32)</f>
        <v>0</v>
      </c>
      <c r="F30" s="46"/>
      <c r="G30" s="46">
        <f>SUM(G31:G32)</f>
        <v>0</v>
      </c>
      <c r="H30" s="47">
        <f>SUM(H31:H32)</f>
        <v>0</v>
      </c>
      <c r="I30" s="14"/>
      <c r="J30" s="27"/>
      <c r="K30" s="27"/>
    </row>
    <row r="31" spans="1:14" x14ac:dyDescent="0.2">
      <c r="A31" s="14"/>
      <c r="B31" s="41"/>
      <c r="C31" s="24" t="s">
        <v>18</v>
      </c>
      <c r="D31" s="49">
        <v>0</v>
      </c>
      <c r="E31" s="49">
        <v>0</v>
      </c>
      <c r="F31" s="49"/>
      <c r="G31" s="54">
        <v>0</v>
      </c>
      <c r="H31" s="50">
        <v>0</v>
      </c>
      <c r="I31" s="14"/>
      <c r="J31" s="27"/>
      <c r="K31" s="27"/>
    </row>
    <row r="32" spans="1:14" x14ac:dyDescent="0.2">
      <c r="A32" s="14"/>
      <c r="B32" s="41"/>
      <c r="C32" s="24" t="s">
        <v>16</v>
      </c>
      <c r="D32" s="49">
        <v>0</v>
      </c>
      <c r="E32" s="49">
        <v>0</v>
      </c>
      <c r="F32" s="49"/>
      <c r="G32" s="54">
        <v>0</v>
      </c>
      <c r="H32" s="50">
        <v>0</v>
      </c>
      <c r="I32" s="14"/>
      <c r="J32" s="27"/>
      <c r="K32" s="27"/>
    </row>
    <row r="33" spans="1:11" x14ac:dyDescent="0.2">
      <c r="A33" s="14"/>
      <c r="B33" s="41"/>
      <c r="C33" s="51"/>
      <c r="D33" s="49"/>
      <c r="E33" s="49"/>
      <c r="F33" s="49"/>
      <c r="G33" s="49"/>
      <c r="H33" s="50"/>
      <c r="I33" s="14"/>
      <c r="J33" s="27"/>
      <c r="K33" s="27"/>
    </row>
    <row r="34" spans="1:11" x14ac:dyDescent="0.2">
      <c r="A34" s="14"/>
      <c r="B34" s="23" t="s">
        <v>29</v>
      </c>
      <c r="C34" s="45" t="s">
        <v>13</v>
      </c>
      <c r="D34" s="46">
        <f>SUM(D35:D38)</f>
        <v>429</v>
      </c>
      <c r="E34" s="46">
        <f>SUM(E35:E38)</f>
        <v>444489</v>
      </c>
      <c r="F34" s="46"/>
      <c r="G34" s="46">
        <f>SUM(G35:G38)</f>
        <v>298</v>
      </c>
      <c r="H34" s="46">
        <f>SUM(H35:H38)</f>
        <v>208315</v>
      </c>
      <c r="I34" s="14"/>
      <c r="J34" s="27"/>
      <c r="K34" s="27"/>
    </row>
    <row r="35" spans="1:11" x14ac:dyDescent="0.2">
      <c r="A35" s="14"/>
      <c r="B35" s="41"/>
      <c r="C35" s="55" t="s">
        <v>9</v>
      </c>
      <c r="D35" s="49">
        <v>319</v>
      </c>
      <c r="E35" s="49">
        <v>353019</v>
      </c>
      <c r="F35" s="49"/>
      <c r="G35" s="49">
        <v>250</v>
      </c>
      <c r="H35" s="50">
        <v>179093</v>
      </c>
      <c r="I35" s="14"/>
      <c r="J35" s="27"/>
      <c r="K35" s="27"/>
    </row>
    <row r="36" spans="1:11" x14ac:dyDescent="0.2">
      <c r="A36" s="14"/>
      <c r="B36" s="41"/>
      <c r="C36" s="24" t="s">
        <v>30</v>
      </c>
      <c r="D36" s="49">
        <v>81</v>
      </c>
      <c r="E36" s="49">
        <v>74610</v>
      </c>
      <c r="F36" s="49"/>
      <c r="G36" s="49">
        <v>24</v>
      </c>
      <c r="H36" s="50">
        <v>13515</v>
      </c>
      <c r="I36" s="14"/>
      <c r="J36" s="27"/>
      <c r="K36" s="27"/>
    </row>
    <row r="37" spans="1:11" x14ac:dyDescent="0.2">
      <c r="A37" s="14"/>
      <c r="B37" s="41"/>
      <c r="C37" s="24" t="s">
        <v>31</v>
      </c>
      <c r="D37" s="49">
        <v>1</v>
      </c>
      <c r="E37" s="49">
        <v>395</v>
      </c>
      <c r="F37" s="49"/>
      <c r="G37" s="49">
        <v>10</v>
      </c>
      <c r="H37" s="50">
        <v>7938</v>
      </c>
      <c r="I37" s="14"/>
      <c r="J37" s="27"/>
      <c r="K37" s="27"/>
    </row>
    <row r="38" spans="1:11" x14ac:dyDescent="0.2">
      <c r="A38" s="14"/>
      <c r="B38" s="41"/>
      <c r="C38" s="24" t="s">
        <v>32</v>
      </c>
      <c r="D38" s="49">
        <v>28</v>
      </c>
      <c r="E38" s="49">
        <v>16465</v>
      </c>
      <c r="F38" s="49"/>
      <c r="G38" s="49">
        <v>14</v>
      </c>
      <c r="H38" s="50">
        <v>7769</v>
      </c>
      <c r="I38" s="14"/>
      <c r="J38" s="27"/>
      <c r="K38" s="27"/>
    </row>
    <row r="39" spans="1:11" x14ac:dyDescent="0.2">
      <c r="A39" s="14"/>
      <c r="B39" s="41"/>
      <c r="C39" s="51"/>
      <c r="D39" s="43"/>
      <c r="E39" s="43"/>
      <c r="F39" s="43"/>
      <c r="G39" s="43"/>
      <c r="H39" s="44"/>
      <c r="I39" s="14"/>
      <c r="J39" s="27"/>
      <c r="K39" s="27"/>
    </row>
    <row r="40" spans="1:11" x14ac:dyDescent="0.2">
      <c r="A40" s="14"/>
      <c r="B40" s="23" t="s">
        <v>33</v>
      </c>
      <c r="C40" s="45" t="s">
        <v>13</v>
      </c>
      <c r="D40" s="46">
        <f>SUM(D41:D42)</f>
        <v>253</v>
      </c>
      <c r="E40" s="46">
        <f>SUM(E41:E42)</f>
        <v>320057.80000000005</v>
      </c>
      <c r="F40" s="46"/>
      <c r="G40" s="46">
        <f>SUM(G41:G42)</f>
        <v>205</v>
      </c>
      <c r="H40" s="47">
        <f>SUM(H41:H42)</f>
        <v>168338.46</v>
      </c>
      <c r="I40" s="14"/>
      <c r="J40" s="27"/>
      <c r="K40" s="27"/>
    </row>
    <row r="41" spans="1:11" x14ac:dyDescent="0.2">
      <c r="A41" s="14"/>
      <c r="B41" s="41"/>
      <c r="C41" s="24" t="s">
        <v>9</v>
      </c>
      <c r="D41" s="49">
        <v>139</v>
      </c>
      <c r="E41" s="49">
        <v>215128.23</v>
      </c>
      <c r="F41" s="49"/>
      <c r="G41" s="49">
        <v>113</v>
      </c>
      <c r="H41" s="50">
        <v>105331.58</v>
      </c>
      <c r="I41" s="14"/>
      <c r="J41" s="27"/>
      <c r="K41" s="27"/>
    </row>
    <row r="42" spans="1:11" x14ac:dyDescent="0.2">
      <c r="A42" s="14"/>
      <c r="B42" s="41"/>
      <c r="C42" s="24" t="s">
        <v>26</v>
      </c>
      <c r="D42" s="49">
        <v>114</v>
      </c>
      <c r="E42" s="49">
        <v>104929.57</v>
      </c>
      <c r="F42" s="49"/>
      <c r="G42" s="49">
        <v>92</v>
      </c>
      <c r="H42" s="50">
        <v>63006.879999999997</v>
      </c>
      <c r="I42" s="14"/>
      <c r="J42" s="27"/>
      <c r="K42" s="27"/>
    </row>
    <row r="43" spans="1:11" x14ac:dyDescent="0.2">
      <c r="A43" s="14"/>
      <c r="B43" s="41"/>
      <c r="C43" s="51"/>
      <c r="D43" s="49"/>
      <c r="E43" s="49"/>
      <c r="F43" s="49"/>
      <c r="G43" s="49"/>
      <c r="H43" s="50"/>
      <c r="I43" s="14"/>
      <c r="J43" s="27"/>
      <c r="K43" s="27"/>
    </row>
    <row r="44" spans="1:11" x14ac:dyDescent="0.2">
      <c r="A44" s="14"/>
      <c r="B44" s="23" t="s">
        <v>34</v>
      </c>
      <c r="C44" s="45" t="s">
        <v>13</v>
      </c>
      <c r="D44" s="46">
        <f>SUM(D45:D46)</f>
        <v>892</v>
      </c>
      <c r="E44" s="46">
        <f>SUM(E45:E46)</f>
        <v>414482</v>
      </c>
      <c r="G44" s="46">
        <f>SUM(G45:G46)</f>
        <v>780</v>
      </c>
      <c r="H44" s="47">
        <f>SUM(H45:H46)</f>
        <v>231075</v>
      </c>
      <c r="I44" s="14"/>
      <c r="J44" s="27"/>
      <c r="K44" s="27"/>
    </row>
    <row r="45" spans="1:11" x14ac:dyDescent="0.2">
      <c r="A45" s="14"/>
      <c r="B45" s="41"/>
      <c r="C45" s="24" t="s">
        <v>24</v>
      </c>
      <c r="D45" s="49">
        <v>559</v>
      </c>
      <c r="E45" s="49">
        <v>252605</v>
      </c>
      <c r="F45" s="49"/>
      <c r="G45" s="49">
        <v>519</v>
      </c>
      <c r="H45" s="50">
        <v>145228</v>
      </c>
      <c r="I45" s="14"/>
      <c r="J45" s="27"/>
      <c r="K45" s="27"/>
    </row>
    <row r="46" spans="1:11" x14ac:dyDescent="0.2">
      <c r="A46" s="14"/>
      <c r="B46" s="41"/>
      <c r="C46" s="24" t="s">
        <v>25</v>
      </c>
      <c r="D46" s="49">
        <v>333</v>
      </c>
      <c r="E46" s="49">
        <v>161877</v>
      </c>
      <c r="F46" s="49"/>
      <c r="G46" s="49">
        <v>261</v>
      </c>
      <c r="H46" s="50">
        <v>85847</v>
      </c>
      <c r="I46" s="14"/>
      <c r="J46" s="27"/>
      <c r="K46" s="27"/>
    </row>
    <row r="47" spans="1:11" x14ac:dyDescent="0.2">
      <c r="A47" s="14"/>
      <c r="B47" s="41"/>
      <c r="C47" s="24"/>
      <c r="H47" s="50"/>
      <c r="I47" s="14"/>
      <c r="J47" s="27"/>
      <c r="K47" s="27"/>
    </row>
    <row r="48" spans="1:11" x14ac:dyDescent="0.2">
      <c r="A48" s="14"/>
      <c r="B48" s="23" t="s">
        <v>35</v>
      </c>
      <c r="C48" s="24" t="s">
        <v>36</v>
      </c>
      <c r="D48" s="25">
        <v>12</v>
      </c>
      <c r="E48" s="25">
        <v>37256.17</v>
      </c>
      <c r="F48" s="25"/>
      <c r="G48" s="25">
        <v>12</v>
      </c>
      <c r="H48" s="26">
        <v>21905.61</v>
      </c>
      <c r="I48" s="14"/>
      <c r="J48" s="27"/>
      <c r="K48" s="27"/>
    </row>
    <row r="49" spans="1:11" x14ac:dyDescent="0.2">
      <c r="A49" s="14"/>
      <c r="B49" s="23"/>
      <c r="C49" s="24"/>
      <c r="D49" s="49"/>
      <c r="E49" s="49"/>
      <c r="F49" s="49"/>
      <c r="G49" s="49"/>
      <c r="H49" s="26"/>
      <c r="I49" s="14"/>
      <c r="J49" s="27"/>
      <c r="K49" s="27"/>
    </row>
    <row r="50" spans="1:11" x14ac:dyDescent="0.2">
      <c r="A50" s="14"/>
      <c r="B50" s="8"/>
      <c r="C50" s="9"/>
      <c r="D50" s="56"/>
      <c r="E50" s="56"/>
      <c r="F50" s="56"/>
      <c r="G50" s="56"/>
      <c r="H50" s="57"/>
      <c r="I50" s="22"/>
      <c r="K50" s="58"/>
    </row>
    <row r="51" spans="1:11" x14ac:dyDescent="0.2">
      <c r="A51" s="14"/>
      <c r="B51" s="23" t="s">
        <v>37</v>
      </c>
      <c r="D51" s="46">
        <f>D44+D16+D40+D34+D22+D20+D7+D11+D9+D30+D48</f>
        <v>10174</v>
      </c>
      <c r="E51" s="46">
        <f>E44+E16+E40+E34+E22+E20+E7+E11+E9+E30+E48</f>
        <v>8994901.7699999996</v>
      </c>
      <c r="F51" s="46"/>
      <c r="G51" s="46">
        <f>G44+D16+G40+G34+G22+G20+G7+G11+G9+G30+G48</f>
        <v>8187</v>
      </c>
      <c r="H51" s="46">
        <f>H44+E16+H40+H34+H22+H20+H7+H11+H9+H30+H48</f>
        <v>5368541.96</v>
      </c>
      <c r="I51" s="14"/>
    </row>
    <row r="52" spans="1:11" x14ac:dyDescent="0.2">
      <c r="A52" s="14"/>
      <c r="B52" s="59" t="s">
        <v>38</v>
      </c>
      <c r="D52" s="46"/>
      <c r="E52" s="46">
        <f>E51*K52</f>
        <v>192990564.67132348</v>
      </c>
      <c r="F52" s="46"/>
      <c r="G52" s="46"/>
      <c r="H52" s="47">
        <f>H51*K52</f>
        <v>115185020.44987799</v>
      </c>
      <c r="I52" s="14"/>
      <c r="J52" s="164" t="s">
        <v>65</v>
      </c>
      <c r="K52" s="61">
        <v>21.455549999999999</v>
      </c>
    </row>
    <row r="53" spans="1:11" x14ac:dyDescent="0.2">
      <c r="B53" s="19"/>
      <c r="C53" s="20"/>
      <c r="D53" s="62"/>
      <c r="E53" s="62"/>
      <c r="F53" s="62"/>
      <c r="G53" s="62"/>
      <c r="H53" s="63"/>
      <c r="I53" s="14"/>
    </row>
    <row r="54" spans="1:11" x14ac:dyDescent="0.2">
      <c r="B54" s="64"/>
      <c r="C54" s="65"/>
      <c r="D54" s="65"/>
      <c r="E54" s="65"/>
      <c r="F54" s="65"/>
      <c r="G54" s="65"/>
      <c r="H54" s="65"/>
      <c r="K54" s="61"/>
    </row>
    <row r="55" spans="1:11" x14ac:dyDescent="0.2">
      <c r="B55" s="2" t="s">
        <v>40</v>
      </c>
      <c r="K55" s="61"/>
    </row>
    <row r="56" spans="1:11" x14ac:dyDescent="0.2">
      <c r="B56" s="66" t="str">
        <f>'[3]A RESERVAS 528'!$B$2</f>
        <v xml:space="preserve">     (al 31 de diciembre de 2010, montos expresados en U.F.)</v>
      </c>
    </row>
    <row r="57" spans="1:11" x14ac:dyDescent="0.2">
      <c r="A57" s="14"/>
      <c r="B57" s="8"/>
      <c r="C57" s="9"/>
      <c r="D57" s="9"/>
      <c r="E57" s="10"/>
      <c r="F57" s="22"/>
    </row>
    <row r="58" spans="1:11" x14ac:dyDescent="0.2">
      <c r="A58" s="22"/>
      <c r="B58" s="15"/>
      <c r="D58" s="67" t="s">
        <v>41</v>
      </c>
      <c r="E58" s="68"/>
      <c r="F58" s="14"/>
    </row>
    <row r="59" spans="1:11" x14ac:dyDescent="0.2">
      <c r="A59" s="14"/>
      <c r="B59" s="11" t="s">
        <v>2</v>
      </c>
      <c r="C59" s="12" t="s">
        <v>3</v>
      </c>
      <c r="D59" s="162" t="s">
        <v>42</v>
      </c>
      <c r="E59" s="163"/>
      <c r="F59" s="14"/>
    </row>
    <row r="60" spans="1:11" x14ac:dyDescent="0.2">
      <c r="A60" s="14"/>
      <c r="B60" s="69"/>
      <c r="C60" s="70"/>
      <c r="D60" s="16" t="s">
        <v>43</v>
      </c>
      <c r="E60" s="18" t="s">
        <v>44</v>
      </c>
      <c r="F60" s="14"/>
    </row>
    <row r="61" spans="1:11" x14ac:dyDescent="0.2">
      <c r="A61" s="14"/>
      <c r="B61" s="19"/>
      <c r="C61" s="20"/>
      <c r="D61" s="20"/>
      <c r="E61" s="21"/>
      <c r="F61" s="22"/>
    </row>
    <row r="62" spans="1:11" x14ac:dyDescent="0.2">
      <c r="A62" s="14"/>
      <c r="B62" s="23" t="s">
        <v>10</v>
      </c>
      <c r="C62" s="24" t="s">
        <v>11</v>
      </c>
      <c r="D62" s="43">
        <v>1</v>
      </c>
      <c r="E62" s="44">
        <v>386</v>
      </c>
      <c r="F62" s="14"/>
    </row>
    <row r="63" spans="1:11" x14ac:dyDescent="0.2">
      <c r="A63" s="14"/>
      <c r="B63" s="41"/>
      <c r="D63" s="49"/>
      <c r="E63" s="50"/>
      <c r="F63" s="14"/>
    </row>
    <row r="64" spans="1:11" x14ac:dyDescent="0.2">
      <c r="A64" s="14"/>
      <c r="B64" s="52" t="s">
        <v>28</v>
      </c>
      <c r="C64" s="24" t="s">
        <v>18</v>
      </c>
      <c r="D64" s="49">
        <v>17</v>
      </c>
      <c r="E64" s="50">
        <v>1844</v>
      </c>
      <c r="F64" s="14"/>
    </row>
    <row r="65" spans="1:16" x14ac:dyDescent="0.2">
      <c r="A65" s="14"/>
      <c r="B65" s="23"/>
      <c r="C65" s="24"/>
      <c r="D65" s="71"/>
      <c r="E65" s="72"/>
      <c r="F65" s="14"/>
    </row>
    <row r="66" spans="1:16" x14ac:dyDescent="0.2">
      <c r="A66" s="14"/>
      <c r="B66" s="73" t="s">
        <v>35</v>
      </c>
      <c r="C66" s="74" t="s">
        <v>22</v>
      </c>
      <c r="D66" s="75">
        <v>3</v>
      </c>
      <c r="E66" s="76">
        <v>803</v>
      </c>
      <c r="F66" s="14"/>
    </row>
    <row r="67" spans="1:16" x14ac:dyDescent="0.2">
      <c r="A67" s="14"/>
      <c r="B67" s="28"/>
      <c r="C67" s="29"/>
      <c r="D67" s="77"/>
      <c r="E67" s="78"/>
      <c r="F67" s="22"/>
    </row>
    <row r="68" spans="1:16" x14ac:dyDescent="0.2">
      <c r="A68" s="14"/>
      <c r="B68" s="23" t="s">
        <v>37</v>
      </c>
      <c r="D68" s="46">
        <f>SUM(D62:D66)</f>
        <v>21</v>
      </c>
      <c r="E68" s="47">
        <f>SUM(E62:E66)</f>
        <v>3033</v>
      </c>
      <c r="F68" s="14"/>
    </row>
    <row r="69" spans="1:16" x14ac:dyDescent="0.2">
      <c r="A69" s="14"/>
      <c r="B69" s="59" t="s">
        <v>38</v>
      </c>
      <c r="D69" s="46"/>
      <c r="E69" s="47">
        <f>E68*H69</f>
        <v>65074.683149999997</v>
      </c>
      <c r="F69" s="14"/>
      <c r="G69" s="79" t="s">
        <v>65</v>
      </c>
      <c r="H69" s="80">
        <v>21.455549999999999</v>
      </c>
    </row>
    <row r="70" spans="1:16" x14ac:dyDescent="0.2">
      <c r="A70" s="14"/>
      <c r="B70" s="19"/>
      <c r="C70" s="20"/>
      <c r="D70" s="81"/>
      <c r="E70" s="82"/>
      <c r="F70" s="22"/>
    </row>
    <row r="73" spans="1:16" x14ac:dyDescent="0.2">
      <c r="A73" s="83" t="s">
        <v>45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</row>
    <row r="74" spans="1:16" x14ac:dyDescent="0.2">
      <c r="A74" s="85" t="str">
        <f>'[3]A RESERVAS 528'!$B$2</f>
        <v xml:space="preserve">     (al 31 de diciembre de 2010, montos expresados en U.F.)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</row>
    <row r="75" spans="1:16" x14ac:dyDescent="0.2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8"/>
      <c r="M75" s="89"/>
      <c r="N75" s="84"/>
      <c r="O75" s="84"/>
      <c r="P75" s="84"/>
    </row>
    <row r="76" spans="1:16" x14ac:dyDescent="0.2">
      <c r="A76" s="90"/>
      <c r="B76" s="84"/>
      <c r="C76" s="91"/>
      <c r="D76" s="92"/>
      <c r="E76" s="92" t="s">
        <v>46</v>
      </c>
      <c r="F76" s="92"/>
      <c r="G76" s="91"/>
      <c r="H76" s="91"/>
      <c r="I76" s="84"/>
      <c r="J76" s="93" t="s">
        <v>47</v>
      </c>
      <c r="K76" s="93"/>
      <c r="L76" s="94"/>
      <c r="M76" s="95"/>
      <c r="N76" s="84"/>
      <c r="O76" s="84"/>
      <c r="P76" s="84"/>
    </row>
    <row r="77" spans="1:16" x14ac:dyDescent="0.2">
      <c r="A77" s="96" t="s">
        <v>2</v>
      </c>
      <c r="B77" s="97" t="s">
        <v>3</v>
      </c>
      <c r="C77" s="98"/>
      <c r="D77" s="99" t="s">
        <v>48</v>
      </c>
      <c r="E77" s="98"/>
      <c r="F77" s="100"/>
      <c r="G77" s="101" t="s">
        <v>49</v>
      </c>
      <c r="H77" s="98"/>
      <c r="I77" s="84"/>
      <c r="J77" s="84"/>
      <c r="K77" s="84"/>
      <c r="L77" s="102"/>
      <c r="M77" s="95"/>
      <c r="N77" s="84"/>
      <c r="O77" s="84"/>
      <c r="P77" s="84"/>
    </row>
    <row r="78" spans="1:16" x14ac:dyDescent="0.2">
      <c r="A78" s="90"/>
      <c r="B78" s="84"/>
      <c r="C78" s="83" t="s">
        <v>50</v>
      </c>
      <c r="D78" s="103"/>
      <c r="E78" s="104" t="s">
        <v>51</v>
      </c>
      <c r="F78" s="105"/>
      <c r="G78" s="83" t="s">
        <v>52</v>
      </c>
      <c r="H78" s="106"/>
      <c r="I78" s="106"/>
      <c r="J78" s="83" t="s">
        <v>50</v>
      </c>
      <c r="K78" s="103"/>
      <c r="L78" s="107" t="s">
        <v>51</v>
      </c>
      <c r="M78" s="95"/>
      <c r="N78" s="84"/>
      <c r="O78" s="84"/>
      <c r="P78" s="84"/>
    </row>
    <row r="79" spans="1:16" x14ac:dyDescent="0.2">
      <c r="A79" s="90"/>
      <c r="B79" s="84"/>
      <c r="C79" s="108" t="s">
        <v>6</v>
      </c>
      <c r="D79" s="104" t="s">
        <v>7</v>
      </c>
      <c r="E79" s="108" t="s">
        <v>7</v>
      </c>
      <c r="F79" s="108"/>
      <c r="G79" s="104" t="s">
        <v>6</v>
      </c>
      <c r="H79" s="104" t="s">
        <v>53</v>
      </c>
      <c r="I79" s="104"/>
      <c r="J79" s="108" t="s">
        <v>6</v>
      </c>
      <c r="K79" s="108" t="s">
        <v>54</v>
      </c>
      <c r="L79" s="109" t="s">
        <v>7</v>
      </c>
      <c r="M79" s="95"/>
      <c r="N79" s="84"/>
      <c r="O79" s="84"/>
      <c r="P79" s="84"/>
    </row>
    <row r="80" spans="1:16" x14ac:dyDescent="0.2">
      <c r="A80" s="110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2"/>
      <c r="M80" s="89"/>
      <c r="N80" s="84"/>
      <c r="O80" s="84"/>
      <c r="P80" s="84"/>
    </row>
    <row r="81" spans="1:16" x14ac:dyDescent="0.2">
      <c r="A81" s="113" t="s">
        <v>55</v>
      </c>
      <c r="B81" s="114" t="s">
        <v>15</v>
      </c>
      <c r="C81" s="115">
        <v>0</v>
      </c>
      <c r="D81" s="115">
        <v>0</v>
      </c>
      <c r="E81" s="115">
        <v>0</v>
      </c>
      <c r="F81" s="116"/>
      <c r="G81" s="116">
        <v>0</v>
      </c>
      <c r="H81" s="116">
        <v>0</v>
      </c>
      <c r="I81" s="116"/>
      <c r="J81" s="116">
        <v>0</v>
      </c>
      <c r="K81" s="116">
        <v>0</v>
      </c>
      <c r="L81" s="117">
        <v>0</v>
      </c>
      <c r="M81" s="84"/>
      <c r="N81" s="84"/>
      <c r="O81" s="84"/>
      <c r="P81" s="84"/>
    </row>
    <row r="82" spans="1:16" x14ac:dyDescent="0.2">
      <c r="A82" s="118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20"/>
      <c r="M82" s="84"/>
      <c r="N82" s="84"/>
      <c r="O82" s="84"/>
      <c r="P82" s="84"/>
    </row>
    <row r="83" spans="1:16" x14ac:dyDescent="0.2">
      <c r="A83" s="113" t="s">
        <v>8</v>
      </c>
      <c r="B83" s="121" t="s">
        <v>13</v>
      </c>
      <c r="C83" s="122">
        <f>SUM(C84:C85)</f>
        <v>1218</v>
      </c>
      <c r="D83" s="122">
        <f t="shared" ref="D83:L83" si="0">SUM(D84:D85)</f>
        <v>1582545</v>
      </c>
      <c r="E83" s="122">
        <f t="shared" si="0"/>
        <v>0</v>
      </c>
      <c r="F83" s="122"/>
      <c r="G83" s="122">
        <f t="shared" si="0"/>
        <v>17</v>
      </c>
      <c r="H83" s="122">
        <f t="shared" si="0"/>
        <v>4499</v>
      </c>
      <c r="I83" s="122"/>
      <c r="J83" s="122">
        <f>SUM(J84:J85)</f>
        <v>17</v>
      </c>
      <c r="K83" s="122">
        <f t="shared" si="0"/>
        <v>4299</v>
      </c>
      <c r="L83" s="123">
        <f t="shared" si="0"/>
        <v>0</v>
      </c>
      <c r="M83" s="84"/>
      <c r="N83" s="84"/>
      <c r="O83" s="84"/>
      <c r="P83" s="84"/>
    </row>
    <row r="84" spans="1:16" x14ac:dyDescent="0.2">
      <c r="A84" s="124"/>
      <c r="B84" s="114" t="s">
        <v>9</v>
      </c>
      <c r="C84" s="125">
        <v>1218</v>
      </c>
      <c r="D84" s="126">
        <v>1582545</v>
      </c>
      <c r="E84" s="126">
        <v>0</v>
      </c>
      <c r="F84" s="126"/>
      <c r="G84" s="126">
        <v>17</v>
      </c>
      <c r="H84" s="126">
        <v>4499</v>
      </c>
      <c r="I84" s="126"/>
      <c r="J84" s="126">
        <v>17</v>
      </c>
      <c r="K84" s="126">
        <v>4299</v>
      </c>
      <c r="L84" s="127">
        <v>0</v>
      </c>
      <c r="M84" s="84"/>
      <c r="N84" s="84"/>
      <c r="O84" s="84"/>
      <c r="P84" s="84"/>
    </row>
    <row r="85" spans="1:16" x14ac:dyDescent="0.2">
      <c r="A85" s="124"/>
      <c r="B85" s="128" t="s">
        <v>25</v>
      </c>
      <c r="C85" s="125">
        <v>0</v>
      </c>
      <c r="D85" s="126">
        <v>0</v>
      </c>
      <c r="E85" s="126">
        <v>0</v>
      </c>
      <c r="F85" s="126"/>
      <c r="G85" s="126">
        <v>0</v>
      </c>
      <c r="H85" s="126">
        <v>0</v>
      </c>
      <c r="I85" s="126"/>
      <c r="J85" s="126">
        <v>0</v>
      </c>
      <c r="K85" s="126">
        <v>0</v>
      </c>
      <c r="L85" s="127">
        <v>0</v>
      </c>
      <c r="M85" s="84"/>
      <c r="N85" s="84"/>
      <c r="O85" s="84"/>
      <c r="P85" s="84"/>
    </row>
    <row r="86" spans="1:16" x14ac:dyDescent="0.2">
      <c r="A86" s="124"/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1"/>
      <c r="M86" s="84"/>
      <c r="N86" s="84"/>
      <c r="O86" s="84"/>
      <c r="P86" s="84"/>
    </row>
    <row r="87" spans="1:16" x14ac:dyDescent="0.2">
      <c r="A87" s="113" t="s">
        <v>12</v>
      </c>
      <c r="B87" s="121" t="s">
        <v>56</v>
      </c>
      <c r="C87" s="116">
        <f>SUM(C88:C90)</f>
        <v>68</v>
      </c>
      <c r="D87" s="116">
        <f>SUM(D88:D90)</f>
        <v>7077</v>
      </c>
      <c r="E87" s="116">
        <f>SUM(E88:E90)</f>
        <v>0</v>
      </c>
      <c r="F87" s="116"/>
      <c r="G87" s="116">
        <f>SUM(G88:G90)</f>
        <v>3</v>
      </c>
      <c r="H87" s="116">
        <f>SUM(H88:H90)</f>
        <v>113</v>
      </c>
      <c r="I87" s="116"/>
      <c r="J87" s="116">
        <f>SUM(J88:J90)</f>
        <v>2</v>
      </c>
      <c r="K87" s="116">
        <f>SUM(K88:K90)</f>
        <v>288</v>
      </c>
      <c r="L87" s="117">
        <f>SUM(L88:L90)</f>
        <v>0</v>
      </c>
      <c r="M87" s="84"/>
      <c r="N87" s="84"/>
      <c r="O87" s="84"/>
      <c r="P87" s="84"/>
    </row>
    <row r="88" spans="1:16" x14ac:dyDescent="0.2">
      <c r="A88" s="132"/>
      <c r="B88" s="133" t="s">
        <v>57</v>
      </c>
      <c r="C88" s="134">
        <v>0</v>
      </c>
      <c r="D88" s="134">
        <v>0</v>
      </c>
      <c r="E88" s="134">
        <v>0</v>
      </c>
      <c r="F88" s="134"/>
      <c r="G88" s="134">
        <v>0</v>
      </c>
      <c r="H88" s="134">
        <v>0</v>
      </c>
      <c r="I88" s="134"/>
      <c r="J88" s="134">
        <v>0</v>
      </c>
      <c r="K88" s="134">
        <v>0</v>
      </c>
      <c r="L88" s="135">
        <v>0</v>
      </c>
      <c r="M88" s="136"/>
      <c r="N88" s="136"/>
      <c r="O88" s="136"/>
      <c r="P88" s="136"/>
    </row>
    <row r="89" spans="1:16" x14ac:dyDescent="0.2">
      <c r="A89" s="124"/>
      <c r="B89" s="114" t="s">
        <v>23</v>
      </c>
      <c r="C89" s="130">
        <v>0</v>
      </c>
      <c r="D89" s="130">
        <v>0</v>
      </c>
      <c r="E89" s="130">
        <v>0</v>
      </c>
      <c r="F89" s="130"/>
      <c r="G89" s="130">
        <v>0</v>
      </c>
      <c r="H89" s="130">
        <v>0</v>
      </c>
      <c r="I89" s="130"/>
      <c r="J89" s="130">
        <v>0</v>
      </c>
      <c r="K89" s="130">
        <v>0</v>
      </c>
      <c r="L89" s="131">
        <v>0</v>
      </c>
      <c r="M89" s="84"/>
      <c r="N89" s="84"/>
      <c r="O89" s="84"/>
      <c r="P89" s="84"/>
    </row>
    <row r="90" spans="1:16" x14ac:dyDescent="0.2">
      <c r="A90" s="124"/>
      <c r="B90" s="114" t="s">
        <v>18</v>
      </c>
      <c r="C90" s="130">
        <f>29+39</f>
        <v>68</v>
      </c>
      <c r="D90" s="130">
        <f>2168+4909</f>
        <v>7077</v>
      </c>
      <c r="E90" s="130">
        <v>0</v>
      </c>
      <c r="F90" s="130"/>
      <c r="G90" s="130">
        <f>1+2</f>
        <v>3</v>
      </c>
      <c r="H90" s="130">
        <v>113</v>
      </c>
      <c r="I90" s="130"/>
      <c r="J90" s="130">
        <f>1+1</f>
        <v>2</v>
      </c>
      <c r="K90" s="130">
        <f>144+144</f>
        <v>288</v>
      </c>
      <c r="L90" s="131">
        <v>0</v>
      </c>
      <c r="M90" s="84"/>
      <c r="N90" s="84"/>
      <c r="O90" s="84"/>
      <c r="P90" s="84"/>
    </row>
    <row r="91" spans="1:16" x14ac:dyDescent="0.2">
      <c r="A91" s="124"/>
      <c r="B91" s="114"/>
      <c r="C91" s="130"/>
      <c r="D91" s="130"/>
      <c r="E91" s="130"/>
      <c r="F91" s="130"/>
      <c r="G91" s="130"/>
      <c r="H91" s="130"/>
      <c r="I91" s="130"/>
      <c r="J91" s="130"/>
      <c r="K91" s="130"/>
      <c r="L91" s="131"/>
      <c r="M91" s="84"/>
      <c r="N91" s="84"/>
      <c r="O91" s="84"/>
      <c r="P91" s="84"/>
    </row>
    <row r="92" spans="1:16" x14ac:dyDescent="0.2">
      <c r="A92" s="113" t="s">
        <v>21</v>
      </c>
      <c r="B92" s="114" t="s">
        <v>25</v>
      </c>
      <c r="C92" s="137">
        <v>409</v>
      </c>
      <c r="D92" s="115">
        <v>371119</v>
      </c>
      <c r="E92" s="115">
        <v>0</v>
      </c>
      <c r="F92" s="115"/>
      <c r="G92" s="115">
        <v>12</v>
      </c>
      <c r="H92" s="115">
        <v>1843</v>
      </c>
      <c r="I92" s="115"/>
      <c r="J92" s="138">
        <v>1</v>
      </c>
      <c r="K92" s="115">
        <v>261</v>
      </c>
      <c r="L92" s="139">
        <v>0</v>
      </c>
      <c r="M92" s="84"/>
      <c r="N92" s="84"/>
      <c r="O92" s="84"/>
      <c r="P92" s="84"/>
    </row>
    <row r="93" spans="1:16" x14ac:dyDescent="0.2">
      <c r="A93" s="113"/>
      <c r="B93" s="114"/>
      <c r="C93" s="137"/>
      <c r="D93" s="115"/>
      <c r="E93" s="115"/>
      <c r="F93" s="115"/>
      <c r="G93" s="115"/>
      <c r="H93" s="115"/>
      <c r="I93" s="115"/>
      <c r="J93" s="138"/>
      <c r="K93" s="115"/>
      <c r="L93" s="139"/>
      <c r="M93" s="84"/>
      <c r="N93" s="84"/>
      <c r="O93" s="84"/>
      <c r="P93" s="84"/>
    </row>
    <row r="94" spans="1:16" x14ac:dyDescent="0.2">
      <c r="A94" s="113" t="s">
        <v>28</v>
      </c>
      <c r="B94" s="121" t="s">
        <v>13</v>
      </c>
      <c r="C94" s="116">
        <f>SUM(C95:C100)</f>
        <v>2127</v>
      </c>
      <c r="D94" s="116">
        <f>SUM(D95:D100)</f>
        <v>2901514</v>
      </c>
      <c r="E94" s="116">
        <f>SUM(E95:E100)</f>
        <v>0</v>
      </c>
      <c r="F94" s="116"/>
      <c r="G94" s="116">
        <f>SUM(G95:G100)</f>
        <v>85</v>
      </c>
      <c r="H94" s="116">
        <f>SUM(H95:H100)</f>
        <v>5033</v>
      </c>
      <c r="I94" s="116"/>
      <c r="J94" s="116">
        <f>SUM(J95:J100)</f>
        <v>240</v>
      </c>
      <c r="K94" s="116">
        <f>SUM(K95:K100)</f>
        <v>51288</v>
      </c>
      <c r="L94" s="117">
        <f>SUM(L95:L100)</f>
        <v>0</v>
      </c>
      <c r="M94" s="84"/>
      <c r="N94" s="84"/>
      <c r="O94" s="84"/>
      <c r="P94" s="84"/>
    </row>
    <row r="95" spans="1:16" x14ac:dyDescent="0.2">
      <c r="A95" s="124"/>
      <c r="B95" s="129" t="s">
        <v>57</v>
      </c>
      <c r="C95" s="130">
        <v>388</v>
      </c>
      <c r="D95" s="130">
        <v>526938</v>
      </c>
      <c r="E95" s="130">
        <v>0</v>
      </c>
      <c r="F95" s="130"/>
      <c r="G95" s="130">
        <v>22</v>
      </c>
      <c r="H95" s="130">
        <v>2451</v>
      </c>
      <c r="I95" s="130"/>
      <c r="J95" s="130">
        <v>22</v>
      </c>
      <c r="K95" s="130">
        <v>8442</v>
      </c>
      <c r="L95" s="131">
        <v>0</v>
      </c>
      <c r="M95" s="84"/>
      <c r="N95" s="84"/>
      <c r="O95" s="84"/>
      <c r="P95" s="84"/>
    </row>
    <row r="96" spans="1:16" x14ac:dyDescent="0.2">
      <c r="A96" s="124"/>
      <c r="B96" s="114" t="s">
        <v>20</v>
      </c>
      <c r="C96" s="130">
        <v>1304</v>
      </c>
      <c r="D96" s="140">
        <v>1773887</v>
      </c>
      <c r="E96" s="140">
        <v>0</v>
      </c>
      <c r="F96" s="140"/>
      <c r="G96" s="140">
        <v>50</v>
      </c>
      <c r="H96" s="140">
        <v>863</v>
      </c>
      <c r="I96" s="140"/>
      <c r="J96" s="140">
        <v>218</v>
      </c>
      <c r="K96" s="140">
        <v>42846</v>
      </c>
      <c r="L96" s="131">
        <v>0</v>
      </c>
      <c r="M96" s="84"/>
      <c r="N96" s="84"/>
      <c r="O96" s="84"/>
      <c r="P96" s="84"/>
    </row>
    <row r="97" spans="1:16" x14ac:dyDescent="0.2">
      <c r="A97" s="124"/>
      <c r="B97" s="114" t="s">
        <v>9</v>
      </c>
      <c r="C97" s="130">
        <v>433</v>
      </c>
      <c r="D97" s="130">
        <v>599937</v>
      </c>
      <c r="E97" s="130">
        <v>0</v>
      </c>
      <c r="F97" s="130"/>
      <c r="G97" s="130">
        <v>13</v>
      </c>
      <c r="H97" s="130">
        <v>1719</v>
      </c>
      <c r="I97" s="130"/>
      <c r="J97" s="130">
        <v>0</v>
      </c>
      <c r="K97" s="130">
        <v>0</v>
      </c>
      <c r="L97" s="131">
        <v>0</v>
      </c>
      <c r="M97" s="84"/>
      <c r="N97" s="84"/>
      <c r="O97" s="84"/>
      <c r="P97" s="84"/>
    </row>
    <row r="98" spans="1:16" x14ac:dyDescent="0.2">
      <c r="A98" s="124"/>
      <c r="B98" s="114" t="s">
        <v>30</v>
      </c>
      <c r="C98" s="130">
        <v>0</v>
      </c>
      <c r="D98" s="130">
        <v>0</v>
      </c>
      <c r="E98" s="130">
        <v>0</v>
      </c>
      <c r="F98" s="130"/>
      <c r="G98" s="130">
        <v>0</v>
      </c>
      <c r="H98" s="130">
        <v>0</v>
      </c>
      <c r="I98" s="130"/>
      <c r="J98" s="130">
        <v>0</v>
      </c>
      <c r="K98" s="130">
        <v>0</v>
      </c>
      <c r="L98" s="131">
        <v>0</v>
      </c>
      <c r="M98" s="84"/>
      <c r="N98" s="84"/>
      <c r="O98" s="84"/>
      <c r="P98" s="84"/>
    </row>
    <row r="99" spans="1:16" x14ac:dyDescent="0.2">
      <c r="A99" s="124"/>
      <c r="B99" s="114" t="s">
        <v>25</v>
      </c>
      <c r="C99" s="130">
        <v>2</v>
      </c>
      <c r="D99" s="130">
        <v>752</v>
      </c>
      <c r="E99" s="130">
        <v>0</v>
      </c>
      <c r="F99" s="130"/>
      <c r="G99" s="130">
        <v>0</v>
      </c>
      <c r="H99" s="130">
        <v>0</v>
      </c>
      <c r="I99" s="130"/>
      <c r="J99" s="130">
        <v>0</v>
      </c>
      <c r="K99" s="130">
        <v>0</v>
      </c>
      <c r="L99" s="131">
        <v>0</v>
      </c>
      <c r="M99" s="84"/>
      <c r="N99" s="84"/>
      <c r="O99" s="84"/>
      <c r="P99" s="84"/>
    </row>
    <row r="100" spans="1:16" x14ac:dyDescent="0.2">
      <c r="A100" s="124"/>
      <c r="B100" s="129" t="s">
        <v>15</v>
      </c>
      <c r="C100" s="130">
        <v>0</v>
      </c>
      <c r="D100" s="140">
        <v>0</v>
      </c>
      <c r="E100" s="140">
        <v>0</v>
      </c>
      <c r="F100" s="140"/>
      <c r="G100" s="140">
        <v>0</v>
      </c>
      <c r="H100" s="140">
        <v>0</v>
      </c>
      <c r="I100" s="140"/>
      <c r="J100" s="140">
        <v>0</v>
      </c>
      <c r="K100" s="140">
        <v>0</v>
      </c>
      <c r="L100" s="131">
        <v>0</v>
      </c>
      <c r="M100" s="84"/>
      <c r="N100" s="84"/>
      <c r="O100" s="84"/>
      <c r="P100" s="84"/>
    </row>
    <row r="101" spans="1:16" x14ac:dyDescent="0.2">
      <c r="A101" s="141"/>
      <c r="B101" s="114"/>
      <c r="C101" s="115"/>
      <c r="D101" s="115"/>
      <c r="E101" s="115"/>
      <c r="F101" s="115"/>
      <c r="G101" s="115"/>
      <c r="H101" s="115"/>
      <c r="I101" s="115"/>
      <c r="J101" s="115"/>
      <c r="K101" s="115"/>
      <c r="L101" s="139"/>
      <c r="M101" s="84"/>
      <c r="N101" s="84"/>
      <c r="O101" s="84"/>
      <c r="P101" s="84"/>
    </row>
    <row r="102" spans="1:16" x14ac:dyDescent="0.2">
      <c r="A102" s="113" t="s">
        <v>58</v>
      </c>
      <c r="B102" s="114" t="s">
        <v>59</v>
      </c>
      <c r="C102" s="137">
        <v>1</v>
      </c>
      <c r="D102" s="115">
        <v>224.38</v>
      </c>
      <c r="E102" s="115">
        <v>0</v>
      </c>
      <c r="F102" s="115"/>
      <c r="G102" s="115">
        <v>2</v>
      </c>
      <c r="H102" s="115">
        <v>41.8</v>
      </c>
      <c r="I102" s="115"/>
      <c r="J102" s="138">
        <v>0</v>
      </c>
      <c r="K102" s="115">
        <v>0</v>
      </c>
      <c r="L102" s="139">
        <v>0</v>
      </c>
      <c r="M102" s="84"/>
      <c r="N102" s="84"/>
      <c r="O102" s="84"/>
      <c r="P102" s="84"/>
    </row>
    <row r="103" spans="1:16" x14ac:dyDescent="0.2">
      <c r="A103" s="124"/>
      <c r="B103" s="128"/>
      <c r="C103" s="115"/>
      <c r="D103" s="115"/>
      <c r="E103" s="115"/>
      <c r="F103" s="115"/>
      <c r="G103" s="115"/>
      <c r="H103" s="115"/>
      <c r="I103" s="115"/>
      <c r="J103" s="115"/>
      <c r="K103" s="115"/>
      <c r="L103" s="139"/>
      <c r="M103" s="84"/>
      <c r="N103" s="84"/>
      <c r="O103" s="84"/>
      <c r="P103" s="84"/>
    </row>
    <row r="104" spans="1:16" x14ac:dyDescent="0.2">
      <c r="A104" s="113" t="s">
        <v>33</v>
      </c>
      <c r="B104" s="114" t="s">
        <v>23</v>
      </c>
      <c r="C104" s="115">
        <v>494</v>
      </c>
      <c r="D104" s="115">
        <v>1152840</v>
      </c>
      <c r="E104" s="115">
        <v>0</v>
      </c>
      <c r="F104" s="115"/>
      <c r="G104" s="115">
        <v>8</v>
      </c>
      <c r="H104" s="115">
        <v>0</v>
      </c>
      <c r="I104" s="115"/>
      <c r="J104" s="115">
        <v>1</v>
      </c>
      <c r="K104" s="115">
        <v>556</v>
      </c>
      <c r="L104" s="139">
        <v>0</v>
      </c>
      <c r="M104" s="84"/>
      <c r="N104" s="84"/>
      <c r="O104" s="84"/>
      <c r="P104" s="84"/>
    </row>
    <row r="105" spans="1:16" x14ac:dyDescent="0.2">
      <c r="A105" s="90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102"/>
      <c r="M105" s="84"/>
      <c r="N105" s="84"/>
      <c r="O105" s="84"/>
      <c r="P105" s="84"/>
    </row>
    <row r="106" spans="1:16" x14ac:dyDescent="0.2">
      <c r="A106" s="113" t="s">
        <v>60</v>
      </c>
      <c r="B106" s="114" t="s">
        <v>59</v>
      </c>
      <c r="C106" s="115">
        <v>0</v>
      </c>
      <c r="D106" s="115">
        <v>0</v>
      </c>
      <c r="E106" s="115">
        <v>0</v>
      </c>
      <c r="F106" s="115"/>
      <c r="G106" s="115">
        <v>0</v>
      </c>
      <c r="H106" s="115">
        <v>0</v>
      </c>
      <c r="I106" s="115"/>
      <c r="J106" s="138">
        <v>0</v>
      </c>
      <c r="K106" s="115">
        <v>0</v>
      </c>
      <c r="L106" s="139">
        <v>0</v>
      </c>
      <c r="M106" s="84"/>
      <c r="N106" s="84"/>
      <c r="O106" s="84"/>
      <c r="P106" s="84"/>
    </row>
    <row r="107" spans="1:16" x14ac:dyDescent="0.2">
      <c r="A107" s="124"/>
      <c r="B107" s="128"/>
      <c r="C107" s="130"/>
      <c r="D107" s="130"/>
      <c r="E107" s="130"/>
      <c r="F107" s="130"/>
      <c r="G107" s="130"/>
      <c r="H107" s="130"/>
      <c r="I107" s="130"/>
      <c r="J107" s="130"/>
      <c r="K107" s="130"/>
      <c r="L107" s="131"/>
      <c r="M107" s="84"/>
      <c r="N107" s="84"/>
      <c r="O107" s="84"/>
      <c r="P107" s="84"/>
    </row>
    <row r="108" spans="1:16" x14ac:dyDescent="0.2">
      <c r="A108" s="113" t="s">
        <v>34</v>
      </c>
      <c r="B108" s="114" t="s">
        <v>25</v>
      </c>
      <c r="C108" s="115">
        <v>0</v>
      </c>
      <c r="D108" s="115">
        <v>0</v>
      </c>
      <c r="E108" s="115">
        <v>0</v>
      </c>
      <c r="F108" s="115"/>
      <c r="G108" s="115">
        <v>0</v>
      </c>
      <c r="H108" s="115">
        <v>0</v>
      </c>
      <c r="I108" s="115"/>
      <c r="J108" s="115">
        <v>0</v>
      </c>
      <c r="K108" s="115">
        <v>0</v>
      </c>
      <c r="L108" s="142">
        <v>0</v>
      </c>
      <c r="M108" s="84"/>
      <c r="N108" s="84"/>
      <c r="O108" s="84"/>
      <c r="P108" s="84"/>
    </row>
    <row r="109" spans="1:16" x14ac:dyDescent="0.2">
      <c r="A109" s="124"/>
      <c r="B109" s="143"/>
      <c r="C109" s="144"/>
      <c r="D109" s="144"/>
      <c r="E109" s="144"/>
      <c r="F109" s="144"/>
      <c r="G109" s="144"/>
      <c r="H109" s="144"/>
      <c r="I109" s="144"/>
      <c r="J109" s="144"/>
      <c r="K109" s="144"/>
      <c r="L109" s="145"/>
      <c r="M109" s="84"/>
      <c r="N109" s="84"/>
      <c r="O109" s="84"/>
      <c r="P109" s="84"/>
    </row>
    <row r="110" spans="1:16" x14ac:dyDescent="0.2">
      <c r="A110" s="113" t="s">
        <v>35</v>
      </c>
      <c r="B110" s="114" t="s">
        <v>30</v>
      </c>
      <c r="C110" s="115">
        <v>0</v>
      </c>
      <c r="D110" s="115">
        <v>0</v>
      </c>
      <c r="E110" s="115">
        <v>0</v>
      </c>
      <c r="F110" s="115"/>
      <c r="G110" s="115">
        <v>0</v>
      </c>
      <c r="H110" s="115">
        <v>0</v>
      </c>
      <c r="I110" s="115"/>
      <c r="J110" s="138">
        <v>0</v>
      </c>
      <c r="K110" s="115">
        <v>0</v>
      </c>
      <c r="L110" s="139">
        <v>0</v>
      </c>
      <c r="M110" s="84"/>
      <c r="N110" s="84"/>
      <c r="O110" s="84"/>
      <c r="P110" s="84"/>
    </row>
    <row r="111" spans="1:16" x14ac:dyDescent="0.2">
      <c r="A111" s="113"/>
      <c r="B111" s="114"/>
      <c r="C111" s="115"/>
      <c r="D111" s="115"/>
      <c r="E111" s="115"/>
      <c r="F111" s="115"/>
      <c r="G111" s="115"/>
      <c r="H111" s="115"/>
      <c r="I111" s="115"/>
      <c r="J111" s="138"/>
      <c r="K111" s="115"/>
      <c r="L111" s="139"/>
      <c r="M111" s="84"/>
      <c r="N111" s="84"/>
      <c r="O111" s="84"/>
      <c r="P111" s="84"/>
    </row>
    <row r="112" spans="1:16" x14ac:dyDescent="0.2">
      <c r="A112" s="86"/>
      <c r="B112" s="87"/>
      <c r="C112" s="146"/>
      <c r="D112" s="146"/>
      <c r="E112" s="146"/>
      <c r="F112" s="146"/>
      <c r="G112" s="146"/>
      <c r="H112" s="146"/>
      <c r="I112" s="146"/>
      <c r="J112" s="146"/>
      <c r="K112" s="146"/>
      <c r="L112" s="147"/>
      <c r="M112" s="89"/>
      <c r="N112" s="84"/>
      <c r="O112" s="84"/>
      <c r="P112" s="84"/>
    </row>
    <row r="113" spans="1:16" x14ac:dyDescent="0.2">
      <c r="A113" s="113" t="s">
        <v>37</v>
      </c>
      <c r="B113" s="84"/>
      <c r="C113" s="148">
        <f>C110+C108+C106+C104+C102+C94+C92+C87+C83+C81</f>
        <v>4317</v>
      </c>
      <c r="D113" s="148">
        <f>D110+D108+D106+D104+D102+D94+D92+D87+D83+D81</f>
        <v>6015319.3799999999</v>
      </c>
      <c r="E113" s="148">
        <f>E110+E108+E106+E104+E102+E94+E92+E87+E83+E81</f>
        <v>0</v>
      </c>
      <c r="F113" s="148"/>
      <c r="G113" s="148">
        <f>G110+G108+G106+G104+G102+G94+G92+G87+G83+G81</f>
        <v>127</v>
      </c>
      <c r="H113" s="148">
        <f>H110+H108+H106+H104+H102+H94+H92+H87+H83+H81</f>
        <v>11529.8</v>
      </c>
      <c r="I113" s="148"/>
      <c r="J113" s="148">
        <f>J110+J108+J106+J104+J102+J94+J92+J87+J83+J81</f>
        <v>261</v>
      </c>
      <c r="K113" s="148">
        <f>K110+K108+K106+K104+K102+K94+K92+K87+K83+K81</f>
        <v>56692</v>
      </c>
      <c r="L113" s="149">
        <f>L110+L108+L106+L104+L102+L94+L92+L87+L83+L81</f>
        <v>0</v>
      </c>
      <c r="M113" s="95"/>
      <c r="N113" s="84"/>
      <c r="O113" s="84"/>
      <c r="P113" s="84"/>
    </row>
    <row r="114" spans="1:16" x14ac:dyDescent="0.2">
      <c r="A114" s="150" t="s">
        <v>38</v>
      </c>
      <c r="B114" s="84"/>
      <c r="C114" s="148"/>
      <c r="D114" s="148">
        <f>D113*O114</f>
        <v>129061985.72355899</v>
      </c>
      <c r="E114" s="148">
        <f>E113*O114</f>
        <v>0</v>
      </c>
      <c r="F114" s="148"/>
      <c r="G114" s="148"/>
      <c r="H114" s="148">
        <f>H113*O114</f>
        <v>247378.20038999998</v>
      </c>
      <c r="I114" s="148"/>
      <c r="J114" s="148"/>
      <c r="K114" s="148">
        <f>K113*O114</f>
        <v>1216358.0405999999</v>
      </c>
      <c r="L114" s="151">
        <f>L113*O114</f>
        <v>0</v>
      </c>
      <c r="M114" s="95"/>
      <c r="N114" s="79" t="s">
        <v>65</v>
      </c>
      <c r="O114" s="152">
        <v>21.455549999999999</v>
      </c>
      <c r="P114" s="84"/>
    </row>
    <row r="115" spans="1:16" x14ac:dyDescent="0.2">
      <c r="A115" s="110"/>
      <c r="B115" s="111"/>
      <c r="C115" s="153"/>
      <c r="D115" s="153"/>
      <c r="E115" s="153"/>
      <c r="F115" s="153"/>
      <c r="G115" s="153"/>
      <c r="H115" s="153"/>
      <c r="I115" s="153"/>
      <c r="J115" s="153"/>
      <c r="K115" s="153"/>
      <c r="L115" s="154"/>
      <c r="M115" s="89"/>
      <c r="N115" s="84"/>
      <c r="O115" s="84"/>
      <c r="P115" s="84"/>
    </row>
    <row r="116" spans="1:16" x14ac:dyDescent="0.2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156"/>
      <c r="N116" s="84"/>
      <c r="O116" s="84"/>
      <c r="P116" s="84"/>
    </row>
  </sheetData>
  <mergeCells count="3">
    <mergeCell ref="D4:E4"/>
    <mergeCell ref="G4:H4"/>
    <mergeCell ref="D59:E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2013-12-11T18:30:06Z</dcterms:modified>
</cp:coreProperties>
</file>