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Marzo" sheetId="1" r:id="rId1"/>
    <sheet name="Junio " sheetId="2" r:id="rId2"/>
    <sheet name="Septiembre " sheetId="3" r:id="rId3"/>
    <sheet name="Diciembre " sheetId="4" r:id="rId4"/>
  </sheets>
  <calcPr calcId="145621"/>
</workbook>
</file>

<file path=xl/calcChain.xml><?xml version="1.0" encoding="utf-8"?>
<calcChain xmlns="http://schemas.openxmlformats.org/spreadsheetml/2006/main">
  <c r="M63" i="4" l="1"/>
  <c r="L63" i="4"/>
  <c r="K63" i="4"/>
  <c r="J63" i="4"/>
  <c r="I63" i="4"/>
  <c r="F63" i="4"/>
  <c r="C63" i="4"/>
  <c r="G61" i="4"/>
  <c r="H61" i="4" s="1"/>
  <c r="H63" i="4" s="1"/>
  <c r="M58" i="4"/>
  <c r="M65" i="4" s="1"/>
  <c r="L58" i="4"/>
  <c r="L65" i="4" s="1"/>
  <c r="J58" i="4"/>
  <c r="J65" i="4" s="1"/>
  <c r="I58" i="4"/>
  <c r="I65" i="4" s="1"/>
  <c r="F58" i="4"/>
  <c r="F65" i="4" s="1"/>
  <c r="C58" i="4"/>
  <c r="C65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K49" i="4"/>
  <c r="G49" i="4"/>
  <c r="H49" i="4" s="1"/>
  <c r="H48" i="4"/>
  <c r="G48" i="4"/>
  <c r="G47" i="4"/>
  <c r="H47" i="4" s="1"/>
  <c r="H46" i="4"/>
  <c r="G46" i="4"/>
  <c r="G45" i="4"/>
  <c r="H45" i="4" s="1"/>
  <c r="H44" i="4"/>
  <c r="G44" i="4"/>
  <c r="G43" i="4"/>
  <c r="H43" i="4" s="1"/>
  <c r="H42" i="4"/>
  <c r="G42" i="4"/>
  <c r="G41" i="4"/>
  <c r="H41" i="4" s="1"/>
  <c r="H40" i="4"/>
  <c r="G40" i="4"/>
  <c r="G39" i="4"/>
  <c r="H39" i="4" s="1"/>
  <c r="H38" i="4"/>
  <c r="G38" i="4"/>
  <c r="G37" i="4"/>
  <c r="H37" i="4" s="1"/>
  <c r="H36" i="4"/>
  <c r="G36" i="4"/>
  <c r="G35" i="4"/>
  <c r="H35" i="4" s="1"/>
  <c r="K34" i="4"/>
  <c r="K58" i="4" s="1"/>
  <c r="K65" i="4" s="1"/>
  <c r="G33" i="4"/>
  <c r="H33" i="4" s="1"/>
  <c r="H32" i="4"/>
  <c r="G32" i="4"/>
  <c r="I20" i="4"/>
  <c r="K11" i="4"/>
  <c r="H11" i="4"/>
  <c r="K10" i="4"/>
  <c r="H10" i="4"/>
  <c r="M63" i="3"/>
  <c r="L63" i="3"/>
  <c r="K63" i="3"/>
  <c r="J63" i="3"/>
  <c r="I63" i="3"/>
  <c r="F63" i="3"/>
  <c r="C63" i="3"/>
  <c r="G61" i="3"/>
  <c r="H61" i="3" s="1"/>
  <c r="H63" i="3" s="1"/>
  <c r="M58" i="3"/>
  <c r="M65" i="3" s="1"/>
  <c r="L58" i="3"/>
  <c r="L65" i="3" s="1"/>
  <c r="K58" i="3"/>
  <c r="K65" i="3" s="1"/>
  <c r="J58" i="3"/>
  <c r="J65" i="3" s="1"/>
  <c r="I58" i="3"/>
  <c r="I65" i="3" s="1"/>
  <c r="F58" i="3"/>
  <c r="F65" i="3" s="1"/>
  <c r="C58" i="3"/>
  <c r="C65" i="3" s="1"/>
  <c r="G57" i="3"/>
  <c r="H57" i="3" s="1"/>
  <c r="H56" i="3"/>
  <c r="G56" i="3"/>
  <c r="G55" i="3"/>
  <c r="H55" i="3" s="1"/>
  <c r="H54" i="3"/>
  <c r="G54" i="3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G47" i="3"/>
  <c r="H47" i="3" s="1"/>
  <c r="G46" i="3"/>
  <c r="H46" i="3" s="1"/>
  <c r="G45" i="3"/>
  <c r="H45" i="3" s="1"/>
  <c r="G44" i="3"/>
  <c r="H44" i="3" s="1"/>
  <c r="G43" i="3"/>
  <c r="H43" i="3" s="1"/>
  <c r="G42" i="3"/>
  <c r="H42" i="3" s="1"/>
  <c r="G41" i="3"/>
  <c r="H41" i="3" s="1"/>
  <c r="G40" i="3"/>
  <c r="H40" i="3" s="1"/>
  <c r="G39" i="3"/>
  <c r="H39" i="3" s="1"/>
  <c r="G38" i="3"/>
  <c r="H38" i="3" s="1"/>
  <c r="G37" i="3"/>
  <c r="H37" i="3" s="1"/>
  <c r="G36" i="3"/>
  <c r="H36" i="3" s="1"/>
  <c r="G35" i="3"/>
  <c r="H35" i="3" s="1"/>
  <c r="G34" i="3"/>
  <c r="H34" i="3" s="1"/>
  <c r="G33" i="3"/>
  <c r="H33" i="3" s="1"/>
  <c r="H20" i="3"/>
  <c r="I20" i="3" s="1"/>
  <c r="G20" i="3"/>
  <c r="F20" i="3"/>
  <c r="K11" i="3"/>
  <c r="H11" i="3"/>
  <c r="K10" i="3"/>
  <c r="H10" i="3"/>
  <c r="M61" i="2"/>
  <c r="L61" i="2"/>
  <c r="K61" i="2"/>
  <c r="J61" i="2"/>
  <c r="I61" i="2"/>
  <c r="F61" i="2"/>
  <c r="C61" i="2"/>
  <c r="G59" i="2"/>
  <c r="H59" i="2" s="1"/>
  <c r="H61" i="2" s="1"/>
  <c r="M56" i="2"/>
  <c r="M63" i="2" s="1"/>
  <c r="L56" i="2"/>
  <c r="L63" i="2" s="1"/>
  <c r="K56" i="2"/>
  <c r="K63" i="2" s="1"/>
  <c r="J56" i="2"/>
  <c r="J63" i="2" s="1"/>
  <c r="I56" i="2"/>
  <c r="I63" i="2" s="1"/>
  <c r="F56" i="2"/>
  <c r="F63" i="2" s="1"/>
  <c r="C56" i="2"/>
  <c r="C63" i="2" s="1"/>
  <c r="G55" i="2"/>
  <c r="H55" i="2" s="1"/>
  <c r="H54" i="2"/>
  <c r="G54" i="2"/>
  <c r="G53" i="2"/>
  <c r="H53" i="2" s="1"/>
  <c r="H52" i="2"/>
  <c r="G52" i="2"/>
  <c r="G51" i="2"/>
  <c r="H51" i="2" s="1"/>
  <c r="H50" i="2"/>
  <c r="G50" i="2"/>
  <c r="G49" i="2"/>
  <c r="H49" i="2" s="1"/>
  <c r="G48" i="2"/>
  <c r="H48" i="2" s="1"/>
  <c r="G47" i="2"/>
  <c r="H47" i="2" s="1"/>
  <c r="G46" i="2"/>
  <c r="H46" i="2" s="1"/>
  <c r="G45" i="2"/>
  <c r="H45" i="2" s="1"/>
  <c r="G44" i="2"/>
  <c r="H44" i="2" s="1"/>
  <c r="G43" i="2"/>
  <c r="H43" i="2" s="1"/>
  <c r="G42" i="2"/>
  <c r="H42" i="2" s="1"/>
  <c r="G41" i="2"/>
  <c r="H41" i="2" s="1"/>
  <c r="G40" i="2"/>
  <c r="H40" i="2" s="1"/>
  <c r="G39" i="2"/>
  <c r="H39" i="2" s="1"/>
  <c r="G38" i="2"/>
  <c r="H38" i="2" s="1"/>
  <c r="G37" i="2"/>
  <c r="H37" i="2" s="1"/>
  <c r="G36" i="2"/>
  <c r="H36" i="2" s="1"/>
  <c r="G35" i="2"/>
  <c r="H35" i="2" s="1"/>
  <c r="G34" i="2"/>
  <c r="H34" i="2" s="1"/>
  <c r="G33" i="2"/>
  <c r="H33" i="2" s="1"/>
  <c r="G32" i="2"/>
  <c r="H32" i="2" s="1"/>
  <c r="G31" i="2"/>
  <c r="H31" i="2" s="1"/>
  <c r="I20" i="2"/>
  <c r="K11" i="2"/>
  <c r="H11" i="2"/>
  <c r="K10" i="2"/>
  <c r="H10" i="2"/>
  <c r="M63" i="1"/>
  <c r="L63" i="1"/>
  <c r="K63" i="1"/>
  <c r="J63" i="1"/>
  <c r="I63" i="1"/>
  <c r="F63" i="1"/>
  <c r="C63" i="1"/>
  <c r="G61" i="1"/>
  <c r="H61" i="1" s="1"/>
  <c r="H63" i="1" s="1"/>
  <c r="M58" i="1"/>
  <c r="M65" i="1" s="1"/>
  <c r="L58" i="1"/>
  <c r="L65" i="1" s="1"/>
  <c r="J58" i="1"/>
  <c r="J65" i="1" s="1"/>
  <c r="I58" i="1"/>
  <c r="I65" i="1" s="1"/>
  <c r="F58" i="1"/>
  <c r="F65" i="1" s="1"/>
  <c r="C58" i="1"/>
  <c r="C65" i="1" s="1"/>
  <c r="G57" i="1"/>
  <c r="H57" i="1" s="1"/>
  <c r="K56" i="1"/>
  <c r="G56" i="1" s="1"/>
  <c r="H56" i="1" s="1"/>
  <c r="G55" i="1"/>
  <c r="H55" i="1" s="1"/>
  <c r="G54" i="1"/>
  <c r="H54" i="1" s="1"/>
  <c r="K53" i="1"/>
  <c r="G53" i="1" s="1"/>
  <c r="H53" i="1" s="1"/>
  <c r="G52" i="1"/>
  <c r="H52" i="1" s="1"/>
  <c r="H51" i="1"/>
  <c r="G51" i="1"/>
  <c r="G50" i="1"/>
  <c r="H50" i="1" s="1"/>
  <c r="K49" i="1"/>
  <c r="G49" i="1" s="1"/>
  <c r="H49" i="1" s="1"/>
  <c r="G48" i="1"/>
  <c r="H48" i="1" s="1"/>
  <c r="H47" i="1"/>
  <c r="G47" i="1"/>
  <c r="G46" i="1"/>
  <c r="H46" i="1" s="1"/>
  <c r="H45" i="1"/>
  <c r="G45" i="1"/>
  <c r="G44" i="1"/>
  <c r="H44" i="1" s="1"/>
  <c r="H43" i="1"/>
  <c r="G43" i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I20" i="1"/>
  <c r="K11" i="1"/>
  <c r="H11" i="1"/>
  <c r="K10" i="1"/>
  <c r="H10" i="1"/>
  <c r="G63" i="4" l="1"/>
  <c r="G34" i="4"/>
  <c r="H34" i="4" s="1"/>
  <c r="H58" i="4" s="1"/>
  <c r="H65" i="4" s="1"/>
  <c r="H58" i="3"/>
  <c r="H65" i="3" s="1"/>
  <c r="G63" i="3"/>
  <c r="G58" i="3"/>
  <c r="G65" i="3" s="1"/>
  <c r="H56" i="2"/>
  <c r="H63" i="2" s="1"/>
  <c r="G61" i="2"/>
  <c r="G56" i="2"/>
  <c r="G63" i="2" s="1"/>
  <c r="H58" i="1"/>
  <c r="H65" i="1" s="1"/>
  <c r="G63" i="1"/>
  <c r="G58" i="1"/>
  <c r="G65" i="1" s="1"/>
  <c r="K58" i="1"/>
  <c r="K65" i="1" s="1"/>
  <c r="G58" i="4" l="1"/>
  <c r="G65" i="4" s="1"/>
</calcChain>
</file>

<file path=xl/sharedStrings.xml><?xml version="1.0" encoding="utf-8"?>
<sst xmlns="http://schemas.openxmlformats.org/spreadsheetml/2006/main" count="445" uniqueCount="101">
  <si>
    <t>MUTUALIDADES</t>
  </si>
  <si>
    <t>VENTAS INSTITUCIONALES EXCLUSIVAMENTE</t>
  </si>
  <si>
    <t>SOCIEDAD</t>
  </si>
  <si>
    <t>ENDEUDAMIENTO</t>
  </si>
  <si>
    <t>OBLIGACION</t>
  </si>
  <si>
    <t>INVERSIONES</t>
  </si>
  <si>
    <t>SUPERAVIT (DEF)</t>
  </si>
  <si>
    <t>TOTAL</t>
  </si>
  <si>
    <t>FINANC.</t>
  </si>
  <si>
    <t>DE INV. LAS</t>
  </si>
  <si>
    <t>REPRESENT.</t>
  </si>
  <si>
    <t>DE INV. REPRES.</t>
  </si>
  <si>
    <t>DE INV. EL</t>
  </si>
  <si>
    <t>RES. TECNICAS</t>
  </si>
  <si>
    <t>DE RES.TEC.</t>
  </si>
  <si>
    <t>DE RES. TEC.</t>
  </si>
  <si>
    <t>PATRIMONIO</t>
  </si>
  <si>
    <t>DE PATRIMONIO</t>
  </si>
  <si>
    <t>MUTUALIDAD DE CARABINEROS</t>
  </si>
  <si>
    <t>MUTUALIDAD DEL EJERCITO Y AVIACION</t>
  </si>
  <si>
    <t>VENTAS INSTITUCIONALES Y NO INSTITUCIONALES SIMULTANEAMENTE</t>
  </si>
  <si>
    <t xml:space="preserve">OBLIGACION DE </t>
  </si>
  <si>
    <t xml:space="preserve">INVERSIONES </t>
  </si>
  <si>
    <t>SUPERAVIT (DEFICIT)</t>
  </si>
  <si>
    <t xml:space="preserve"> INV. LAS RES. TEC.</t>
  </si>
  <si>
    <t>TOTALES</t>
  </si>
  <si>
    <t>Y  PAT. RIESGO</t>
  </si>
  <si>
    <t>Y  PATRIMONIO</t>
  </si>
  <si>
    <t>REPRES. DE RES. TEC.</t>
  </si>
  <si>
    <t>DE RES. TECNICAS</t>
  </si>
  <si>
    <t>VENTAS NO INST.</t>
  </si>
  <si>
    <t>VENTAS INST.</t>
  </si>
  <si>
    <t>Y PATRIMONIO</t>
  </si>
  <si>
    <t>MUTUAL DE SEGUROS</t>
  </si>
  <si>
    <t>(al 31 de marzo de 2008, montos expresados en miles de pesos)</t>
  </si>
  <si>
    <t>CUMPLIMIENTO DE NORMAS</t>
  </si>
  <si>
    <t>COMPAÑIAS DE SEGUROS DEL SEGUNDO GRUPO</t>
  </si>
  <si>
    <t>OBLIGACION DE</t>
  </si>
  <si>
    <t>INVER.REPRES.</t>
  </si>
  <si>
    <t>SUPERAV.(DEF) DE</t>
  </si>
  <si>
    <t>INVERSIONES NO</t>
  </si>
  <si>
    <t>DE RIESGO</t>
  </si>
  <si>
    <t>INVERTIR LAS RES.</t>
  </si>
  <si>
    <t>DE RES.TEC Y PAT.</t>
  </si>
  <si>
    <t>INV.REPRES.DE RES.</t>
  </si>
  <si>
    <t>REPRESENTATIVAS</t>
  </si>
  <si>
    <t>RES. PREVIS.</t>
  </si>
  <si>
    <t>RES. NO PREVIS.</t>
  </si>
  <si>
    <t>RES. ADIC.</t>
  </si>
  <si>
    <t>PAT. RIESGO</t>
  </si>
  <si>
    <t>TEC. Y PAT.RIESGO</t>
  </si>
  <si>
    <t>Compañías de Seguros de Vida</t>
  </si>
  <si>
    <t xml:space="preserve">ABN Amro </t>
  </si>
  <si>
    <t xml:space="preserve">Ace </t>
  </si>
  <si>
    <t>Banchile</t>
  </si>
  <si>
    <t>BBVA</t>
  </si>
  <si>
    <t>Bci</t>
  </si>
  <si>
    <t>Bice</t>
  </si>
  <si>
    <t xml:space="preserve">Cardif   </t>
  </si>
  <si>
    <t>Chilena Consolidada</t>
  </si>
  <si>
    <t xml:space="preserve">CLC </t>
  </si>
  <si>
    <t>CN Life</t>
  </si>
  <si>
    <t>Consorcio Nacional</t>
  </si>
  <si>
    <t xml:space="preserve">CorpVida  </t>
  </si>
  <si>
    <t>Cruz del Sur</t>
  </si>
  <si>
    <t xml:space="preserve">Euroamérica </t>
  </si>
  <si>
    <t xml:space="preserve">Huelén </t>
  </si>
  <si>
    <t xml:space="preserve">ING </t>
  </si>
  <si>
    <t>Interamericana</t>
  </si>
  <si>
    <t xml:space="preserve">Mapfre  </t>
  </si>
  <si>
    <t>Met Life</t>
  </si>
  <si>
    <t>Ohio National</t>
  </si>
  <si>
    <t>Penta</t>
  </si>
  <si>
    <t>Principal</t>
  </si>
  <si>
    <t>Renta Nacional</t>
  </si>
  <si>
    <t>Santander</t>
  </si>
  <si>
    <t xml:space="preserve">Security Previsión </t>
  </si>
  <si>
    <t>TOTAL CIAS. DE SEGUROS DE VIDA</t>
  </si>
  <si>
    <t>Compañías de Reaseguros de Vida</t>
  </si>
  <si>
    <t>Caja Reaseguradora</t>
  </si>
  <si>
    <t>TOTAL CIAS. DE REASEGUROS DE VIDA</t>
  </si>
  <si>
    <t>TOTAL CIAS. DEL SEGUNDO GRUPO</t>
  </si>
  <si>
    <t>(al 30 de junio de 2008, montos expresados en miles de pesos)</t>
  </si>
  <si>
    <t>(al 30 de septiembre de 2008, montos expresados en miles de pesos)</t>
  </si>
  <si>
    <t>RBS (1)</t>
  </si>
  <si>
    <t>(1)</t>
  </si>
  <si>
    <t>Por resolución N°475 del 28.07.2008 de esta Superintendencia, se aprobó el cambio de nombre de ABN Amro (Chile) Seguros de Vida S.A. por el de RBS (Chile) Seguros de Vida S.A.</t>
  </si>
  <si>
    <t>(al 31 de diciembre de 2008, montos expresados en miles de pesos)</t>
  </si>
  <si>
    <t>Ace</t>
  </si>
  <si>
    <t>CLC</t>
  </si>
  <si>
    <t>CN life</t>
  </si>
  <si>
    <t>CorpVida</t>
  </si>
  <si>
    <t>ING</t>
  </si>
  <si>
    <t>Itaú (1)</t>
  </si>
  <si>
    <t>MetLife</t>
  </si>
  <si>
    <t>Penta (2)</t>
  </si>
  <si>
    <t>RBS (3)</t>
  </si>
  <si>
    <t>Por resolución N°580 del 26.09.2008 de esta Superintendencia, se autoriza la existencia y aprueban los estatutos de Itaú Chile Compañía de Seguros de Vida S.A.</t>
  </si>
  <si>
    <t>(2)</t>
  </si>
  <si>
    <t>La compañía presenta déficit de Patrimonio Neto ascendente a M$17.025.023 y un sobreendeudamiento financiero ascendente a 1,28 veces el Patrimonio Neto producto del pago pendiente de inversiones que fueron definitivamente canceladas en los primeros días de enero 2009. De acuerdo a lo informado por la compañía, a la fecha tanto el déficit de Patrimonio Neto como el sobreendeudamiento financiero se encuentran solucionados.</t>
  </si>
  <si>
    <t>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</si>
</sst>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0"/>
      <name val="MS Sans Serif"/>
      <family val="2"/>
    </font>
    <font>
      <sz val="10"/>
      <name val="MS Sans Serif"/>
      <family val="2"/>
    </font>
    <font>
      <sz val="8"/>
      <name val="MS Sans Serif"/>
      <family val="2"/>
    </font>
    <font>
      <sz val="10"/>
      <name val="MS Sans Serif"/>
    </font>
    <font>
      <b/>
      <sz val="10"/>
      <name val="MS Sans Serif"/>
    </font>
    <font>
      <sz val="10"/>
      <name val="Arial"/>
      <family val="2"/>
    </font>
    <font>
      <sz val="8"/>
      <name val="MS Sans Serif"/>
    </font>
    <font>
      <sz val="9"/>
      <name val="MS Sans Serif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0" fontId="2" fillId="0" borderId="0" applyFont="0" applyFill="0" applyBorder="0" applyAlignment="0" applyProtection="0"/>
    <xf numFmtId="0" fontId="6" fillId="0" borderId="0" applyFill="0"/>
    <xf numFmtId="0" fontId="4" fillId="0" borderId="0"/>
  </cellStyleXfs>
  <cellXfs count="128">
    <xf numFmtId="0" fontId="0" fillId="0" borderId="0" xfId="0"/>
    <xf numFmtId="0" fontId="4" fillId="0" borderId="0" xfId="0" applyFont="1" applyFill="1" applyBorder="1"/>
    <xf numFmtId="3" fontId="1" fillId="0" borderId="0" xfId="0" applyNumberFormat="1" applyFont="1" applyFill="1" applyBorder="1" applyAlignment="1">
      <alignment horizontal="left"/>
    </xf>
    <xf numFmtId="0" fontId="5" fillId="0" borderId="0" xfId="0" applyFont="1" applyFill="1" applyBorder="1"/>
    <xf numFmtId="3" fontId="2" fillId="0" borderId="0" xfId="0" quotePrefix="1" applyNumberFormat="1" applyFont="1" applyFill="1" applyBorder="1" applyAlignment="1">
      <alignment horizontal="left"/>
    </xf>
    <xf numFmtId="3" fontId="1" fillId="0" borderId="0" xfId="0" quotePrefix="1" applyNumberFormat="1" applyFont="1" applyFill="1" applyBorder="1" applyAlignment="1">
      <alignment horizontal="left"/>
    </xf>
    <xf numFmtId="3" fontId="1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0" fontId="7" fillId="0" borderId="0" xfId="0" quotePrefix="1" applyFont="1" applyFill="1" applyBorder="1" applyAlignment="1">
      <alignment horizontal="left"/>
    </xf>
    <xf numFmtId="0" fontId="7" fillId="0" borderId="0" xfId="0" applyFont="1" applyFill="1" applyBorder="1"/>
    <xf numFmtId="3" fontId="7" fillId="0" borderId="1" xfId="0" applyNumberFormat="1" applyFont="1" applyFill="1" applyBorder="1" applyAlignment="1">
      <alignment horizontal="left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1" xfId="0" quotePrefix="1" applyFont="1" applyFill="1" applyBorder="1" applyAlignment="1">
      <alignment horizontal="center"/>
    </xf>
    <xf numFmtId="0" fontId="8" fillId="0" borderId="0" xfId="0" applyFont="1" applyFill="1" applyBorder="1"/>
    <xf numFmtId="3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3" xfId="0" applyFont="1" applyFill="1" applyBorder="1"/>
    <xf numFmtId="0" fontId="7" fillId="0" borderId="3" xfId="0" applyFont="1" applyFill="1" applyBorder="1" applyAlignment="1">
      <alignment horizontal="center"/>
    </xf>
    <xf numFmtId="0" fontId="7" fillId="0" borderId="3" xfId="0" quotePrefix="1" applyFont="1" applyFill="1" applyBorder="1" applyAlignment="1">
      <alignment horizontal="center"/>
    </xf>
    <xf numFmtId="2" fontId="7" fillId="0" borderId="0" xfId="0" applyNumberFormat="1" applyFont="1" applyFill="1" applyBorder="1"/>
    <xf numFmtId="3" fontId="7" fillId="0" borderId="0" xfId="0" quotePrefix="1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2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3" fontId="7" fillId="0" borderId="0" xfId="0" applyNumberFormat="1" applyFont="1" applyFill="1" applyBorder="1"/>
    <xf numFmtId="2" fontId="4" fillId="0" borderId="0" xfId="0" applyNumberFormat="1" applyFont="1" applyFill="1" applyBorder="1"/>
    <xf numFmtId="3" fontId="4" fillId="0" borderId="0" xfId="0" applyNumberFormat="1" applyFont="1" applyFill="1" applyBorder="1"/>
    <xf numFmtId="3" fontId="7" fillId="0" borderId="1" xfId="0" quotePrefix="1" applyNumberFormat="1" applyFont="1" applyFill="1" applyBorder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2" fontId="7" fillId="0" borderId="3" xfId="0" applyNumberFormat="1" applyFont="1" applyFill="1" applyBorder="1"/>
    <xf numFmtId="3" fontId="7" fillId="0" borderId="3" xfId="0" applyNumberFormat="1" applyFont="1" applyFill="1" applyBorder="1" applyAlignment="1">
      <alignment horizontal="center"/>
    </xf>
    <xf numFmtId="0" fontId="9" fillId="0" borderId="0" xfId="0" applyFont="1" applyFill="1" applyBorder="1"/>
    <xf numFmtId="3" fontId="1" fillId="0" borderId="0" xfId="0" applyNumberFormat="1" applyFont="1" applyFill="1" applyBorder="1" applyAlignment="1"/>
    <xf numFmtId="3" fontId="4" fillId="0" borderId="3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/>
    </xf>
    <xf numFmtId="3" fontId="7" fillId="0" borderId="3" xfId="0" quotePrefix="1" applyNumberFormat="1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3" fontId="7" fillId="0" borderId="0" xfId="0" quotePrefix="1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horizontal="left"/>
    </xf>
    <xf numFmtId="4" fontId="4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left"/>
    </xf>
    <xf numFmtId="4" fontId="2" fillId="0" borderId="0" xfId="0" applyNumberFormat="1" applyFont="1" applyFill="1" applyBorder="1" applyAlignment="1">
      <alignment horizontal="right"/>
    </xf>
    <xf numFmtId="3" fontId="4" fillId="0" borderId="2" xfId="0" applyNumberFormat="1" applyFont="1" applyFill="1" applyBorder="1" applyAlignment="1">
      <alignment horizontal="left"/>
    </xf>
    <xf numFmtId="3" fontId="7" fillId="0" borderId="2" xfId="0" quotePrefix="1" applyNumberFormat="1" applyFont="1" applyFill="1" applyBorder="1" applyAlignment="1">
      <alignment horizontal="left"/>
    </xf>
    <xf numFmtId="3" fontId="4" fillId="0" borderId="2" xfId="0" applyNumberFormat="1" applyFont="1" applyFill="1" applyBorder="1" applyAlignment="1">
      <alignment horizontal="right"/>
    </xf>
    <xf numFmtId="4" fontId="4" fillId="0" borderId="2" xfId="0" applyNumberFormat="1" applyFont="1" applyFill="1" applyBorder="1" applyAlignment="1">
      <alignment horizontal="right"/>
    </xf>
    <xf numFmtId="3" fontId="7" fillId="0" borderId="0" xfId="0" quotePrefix="1" applyNumberFormat="1" applyFont="1" applyFill="1" applyBorder="1" applyAlignment="1">
      <alignment horizontal="left"/>
    </xf>
    <xf numFmtId="3" fontId="7" fillId="0" borderId="0" xfId="0" applyNumberFormat="1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left"/>
    </xf>
    <xf numFmtId="3" fontId="3" fillId="0" borderId="2" xfId="0" applyNumberFormat="1" applyFont="1" applyFill="1" applyBorder="1" applyAlignment="1">
      <alignment horizontal="left"/>
    </xf>
    <xf numFmtId="3" fontId="1" fillId="0" borderId="4" xfId="0" applyNumberFormat="1" applyFont="1" applyFill="1" applyBorder="1" applyAlignment="1">
      <alignment horizontal="left"/>
    </xf>
    <xf numFmtId="3" fontId="4" fillId="0" borderId="4" xfId="0" applyNumberFormat="1" applyFont="1" applyFill="1" applyBorder="1" applyAlignment="1">
      <alignment horizontal="left"/>
    </xf>
    <xf numFmtId="3" fontId="4" fillId="0" borderId="4" xfId="0" applyNumberFormat="1" applyFont="1" applyFill="1" applyBorder="1" applyAlignment="1">
      <alignment horizontal="right"/>
    </xf>
    <xf numFmtId="4" fontId="4" fillId="0" borderId="4" xfId="0" applyNumberFormat="1" applyFont="1" applyFill="1" applyBorder="1" applyAlignment="1">
      <alignment horizontal="right"/>
    </xf>
    <xf numFmtId="3" fontId="2" fillId="0" borderId="4" xfId="0" applyNumberFormat="1" applyFont="1" applyFill="1" applyBorder="1" applyAlignment="1">
      <alignment horizontal="right"/>
    </xf>
    <xf numFmtId="3" fontId="4" fillId="0" borderId="0" xfId="0" quotePrefix="1" applyNumberFormat="1" applyFont="1" applyFill="1" applyBorder="1" applyAlignment="1">
      <alignment horizontal="right"/>
    </xf>
    <xf numFmtId="3" fontId="1" fillId="0" borderId="0" xfId="2" applyNumberFormat="1" applyFont="1" applyFill="1" applyBorder="1" applyAlignment="1">
      <alignment horizontal="left"/>
    </xf>
    <xf numFmtId="0" fontId="5" fillId="0" borderId="0" xfId="2" applyFont="1" applyFill="1" applyBorder="1"/>
    <xf numFmtId="0" fontId="4" fillId="0" borderId="0" xfId="2" applyFont="1" applyFill="1" applyBorder="1"/>
    <xf numFmtId="3" fontId="2" fillId="0" borderId="0" xfId="2" quotePrefix="1" applyNumberFormat="1" applyFont="1" applyFill="1" applyBorder="1" applyAlignment="1">
      <alignment horizontal="left"/>
    </xf>
    <xf numFmtId="3" fontId="1" fillId="0" borderId="0" xfId="2" quotePrefix="1" applyNumberFormat="1" applyFont="1" applyFill="1" applyBorder="1" applyAlignment="1">
      <alignment horizontal="left"/>
    </xf>
    <xf numFmtId="3" fontId="1" fillId="0" borderId="0" xfId="2" applyNumberFormat="1" applyFont="1" applyFill="1" applyBorder="1" applyAlignment="1">
      <alignment horizontal="right"/>
    </xf>
    <xf numFmtId="3" fontId="4" fillId="0" borderId="0" xfId="2" applyNumberFormat="1" applyFont="1" applyFill="1" applyBorder="1" applyAlignment="1">
      <alignment horizontal="right"/>
    </xf>
    <xf numFmtId="0" fontId="7" fillId="0" borderId="0" xfId="2" quotePrefix="1" applyFont="1" applyFill="1" applyBorder="1" applyAlignment="1">
      <alignment horizontal="left"/>
    </xf>
    <xf numFmtId="0" fontId="7" fillId="0" borderId="0" xfId="2" applyFont="1" applyFill="1" applyBorder="1"/>
    <xf numFmtId="3" fontId="7" fillId="0" borderId="1" xfId="2" applyNumberFormat="1" applyFont="1" applyFill="1" applyBorder="1" applyAlignment="1">
      <alignment horizontal="left"/>
    </xf>
    <xf numFmtId="0" fontId="7" fillId="0" borderId="1" xfId="2" applyFont="1" applyFill="1" applyBorder="1"/>
    <xf numFmtId="0" fontId="7" fillId="0" borderId="1" xfId="2" applyFont="1" applyFill="1" applyBorder="1" applyAlignment="1">
      <alignment horizontal="center"/>
    </xf>
    <xf numFmtId="0" fontId="7" fillId="0" borderId="1" xfId="2" quotePrefix="1" applyFont="1" applyFill="1" applyBorder="1" applyAlignment="1">
      <alignment horizontal="center"/>
    </xf>
    <xf numFmtId="3" fontId="7" fillId="0" borderId="0" xfId="2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/>
    </xf>
    <xf numFmtId="0" fontId="7" fillId="0" borderId="3" xfId="2" applyFont="1" applyFill="1" applyBorder="1"/>
    <xf numFmtId="0" fontId="7" fillId="0" borderId="3" xfId="2" applyFont="1" applyFill="1" applyBorder="1" applyAlignment="1">
      <alignment horizontal="center"/>
    </xf>
    <xf numFmtId="0" fontId="7" fillId="0" borderId="3" xfId="2" quotePrefix="1" applyFont="1" applyFill="1" applyBorder="1" applyAlignment="1">
      <alignment horizontal="center"/>
    </xf>
    <xf numFmtId="2" fontId="7" fillId="0" borderId="0" xfId="2" applyNumberFormat="1" applyFont="1" applyFill="1" applyBorder="1"/>
    <xf numFmtId="3" fontId="7" fillId="0" borderId="0" xfId="2" quotePrefix="1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horizontal="right"/>
    </xf>
    <xf numFmtId="2" fontId="7" fillId="0" borderId="0" xfId="2" applyNumberFormat="1" applyFont="1" applyFill="1" applyBorder="1" applyAlignment="1">
      <alignment horizontal="center"/>
    </xf>
    <xf numFmtId="0" fontId="7" fillId="0" borderId="0" xfId="2" applyNumberFormat="1" applyFont="1" applyFill="1" applyBorder="1" applyAlignment="1">
      <alignment horizontal="center"/>
    </xf>
    <xf numFmtId="3" fontId="7" fillId="0" borderId="0" xfId="2" applyNumberFormat="1" applyFont="1" applyFill="1" applyBorder="1"/>
    <xf numFmtId="2" fontId="4" fillId="0" borderId="0" xfId="2" applyNumberFormat="1" applyFont="1" applyFill="1" applyBorder="1"/>
    <xf numFmtId="3" fontId="4" fillId="0" borderId="0" xfId="2" applyNumberFormat="1" applyFont="1" applyFill="1" applyBorder="1"/>
    <xf numFmtId="3" fontId="7" fillId="0" borderId="1" xfId="2" quotePrefix="1" applyNumberFormat="1" applyFont="1" applyFill="1" applyBorder="1" applyAlignment="1">
      <alignment horizontal="center"/>
    </xf>
    <xf numFmtId="3" fontId="7" fillId="0" borderId="1" xfId="2" applyNumberFormat="1" applyFont="1" applyFill="1" applyBorder="1" applyAlignment="1">
      <alignment horizontal="center"/>
    </xf>
    <xf numFmtId="2" fontId="7" fillId="0" borderId="3" xfId="2" applyNumberFormat="1" applyFont="1" applyFill="1" applyBorder="1"/>
    <xf numFmtId="3" fontId="7" fillId="0" borderId="3" xfId="2" applyNumberFormat="1" applyFont="1" applyFill="1" applyBorder="1" applyAlignment="1">
      <alignment horizontal="center"/>
    </xf>
    <xf numFmtId="3" fontId="1" fillId="0" borderId="0" xfId="2" applyNumberFormat="1" applyFont="1" applyFill="1" applyBorder="1" applyAlignment="1"/>
    <xf numFmtId="3" fontId="4" fillId="0" borderId="3" xfId="2" applyNumberFormat="1" applyFont="1" applyFill="1" applyBorder="1" applyAlignment="1">
      <alignment horizontal="right"/>
    </xf>
    <xf numFmtId="3" fontId="3" fillId="0" borderId="0" xfId="2" applyNumberFormat="1" applyFont="1" applyFill="1" applyBorder="1" applyAlignment="1">
      <alignment horizontal="center" vertical="center"/>
    </xf>
    <xf numFmtId="3" fontId="3" fillId="0" borderId="0" xfId="2" applyNumberFormat="1" applyFont="1" applyFill="1" applyBorder="1" applyAlignment="1">
      <alignment horizontal="center"/>
    </xf>
    <xf numFmtId="3" fontId="7" fillId="0" borderId="3" xfId="2" quotePrefix="1" applyNumberFormat="1" applyFont="1" applyFill="1" applyBorder="1" applyAlignment="1">
      <alignment horizontal="center"/>
    </xf>
    <xf numFmtId="3" fontId="4" fillId="0" borderId="3" xfId="2" applyNumberFormat="1" applyFont="1" applyFill="1" applyBorder="1" applyAlignment="1">
      <alignment horizontal="center"/>
    </xf>
    <xf numFmtId="3" fontId="7" fillId="0" borderId="0" xfId="2" quotePrefix="1" applyNumberFormat="1" applyFont="1" applyFill="1" applyBorder="1" applyAlignment="1">
      <alignment horizontal="right"/>
    </xf>
    <xf numFmtId="3" fontId="7" fillId="0" borderId="0" xfId="2" applyNumberFormat="1" applyFont="1" applyFill="1" applyBorder="1" applyAlignment="1">
      <alignment horizontal="right"/>
    </xf>
    <xf numFmtId="3" fontId="2" fillId="0" borderId="0" xfId="2" applyNumberFormat="1" applyFont="1" applyFill="1" applyBorder="1" applyAlignment="1">
      <alignment horizontal="right"/>
    </xf>
    <xf numFmtId="4" fontId="4" fillId="0" borderId="0" xfId="2" applyNumberFormat="1" applyFont="1" applyFill="1" applyBorder="1" applyAlignment="1">
      <alignment horizontal="left"/>
    </xf>
    <xf numFmtId="4" fontId="4" fillId="0" borderId="0" xfId="2" applyNumberFormat="1" applyFont="1" applyFill="1" applyBorder="1" applyAlignment="1">
      <alignment horizontal="right"/>
    </xf>
    <xf numFmtId="3" fontId="2" fillId="0" borderId="0" xfId="2" applyNumberFormat="1" applyFont="1" applyFill="1" applyBorder="1" applyAlignment="1">
      <alignment horizontal="left"/>
    </xf>
    <xf numFmtId="4" fontId="2" fillId="0" borderId="0" xfId="2" applyNumberFormat="1" applyFont="1" applyFill="1" applyBorder="1" applyAlignment="1">
      <alignment horizontal="right"/>
    </xf>
    <xf numFmtId="3" fontId="4" fillId="0" borderId="2" xfId="2" applyNumberFormat="1" applyFont="1" applyFill="1" applyBorder="1" applyAlignment="1">
      <alignment horizontal="left"/>
    </xf>
    <xf numFmtId="3" fontId="7" fillId="0" borderId="2" xfId="2" quotePrefix="1" applyNumberFormat="1" applyFont="1" applyFill="1" applyBorder="1" applyAlignment="1">
      <alignment horizontal="left"/>
    </xf>
    <xf numFmtId="3" fontId="4" fillId="0" borderId="2" xfId="2" applyNumberFormat="1" applyFont="1" applyFill="1" applyBorder="1" applyAlignment="1">
      <alignment horizontal="right"/>
    </xf>
    <xf numFmtId="4" fontId="4" fillId="0" borderId="2" xfId="2" applyNumberFormat="1" applyFont="1" applyFill="1" applyBorder="1" applyAlignment="1">
      <alignment horizontal="right"/>
    </xf>
    <xf numFmtId="3" fontId="7" fillId="0" borderId="0" xfId="2" quotePrefix="1" applyNumberFormat="1" applyFont="1" applyFill="1" applyBorder="1" applyAlignment="1">
      <alignment horizontal="left"/>
    </xf>
    <xf numFmtId="3" fontId="7" fillId="0" borderId="0" xfId="2" applyNumberFormat="1" applyFont="1" applyFill="1" applyBorder="1" applyAlignment="1">
      <alignment horizontal="left"/>
    </xf>
    <xf numFmtId="3" fontId="4" fillId="0" borderId="0" xfId="2" applyNumberFormat="1" applyFont="1" applyFill="1" applyBorder="1" applyAlignment="1">
      <alignment horizontal="left"/>
    </xf>
    <xf numFmtId="3" fontId="3" fillId="0" borderId="2" xfId="2" applyNumberFormat="1" applyFont="1" applyFill="1" applyBorder="1" applyAlignment="1">
      <alignment horizontal="left"/>
    </xf>
    <xf numFmtId="3" fontId="1" fillId="0" borderId="4" xfId="2" applyNumberFormat="1" applyFont="1" applyFill="1" applyBorder="1" applyAlignment="1">
      <alignment horizontal="left"/>
    </xf>
    <xf numFmtId="3" fontId="4" fillId="0" borderId="4" xfId="2" applyNumberFormat="1" applyFont="1" applyFill="1" applyBorder="1" applyAlignment="1">
      <alignment horizontal="left"/>
    </xf>
    <xf numFmtId="3" fontId="4" fillId="0" borderId="4" xfId="2" applyNumberFormat="1" applyFont="1" applyFill="1" applyBorder="1" applyAlignment="1">
      <alignment horizontal="right"/>
    </xf>
    <xf numFmtId="4" fontId="4" fillId="0" borderId="4" xfId="2" applyNumberFormat="1" applyFont="1" applyFill="1" applyBorder="1" applyAlignment="1">
      <alignment horizontal="right"/>
    </xf>
    <xf numFmtId="3" fontId="2" fillId="0" borderId="4" xfId="2" applyNumberFormat="1" applyFont="1" applyFill="1" applyBorder="1" applyAlignment="1">
      <alignment horizontal="right"/>
    </xf>
    <xf numFmtId="3" fontId="4" fillId="0" borderId="0" xfId="2" quotePrefix="1" applyNumberFormat="1" applyFont="1" applyFill="1" applyBorder="1" applyAlignment="1">
      <alignment horizontal="right"/>
    </xf>
    <xf numFmtId="3" fontId="4" fillId="0" borderId="0" xfId="2" quotePrefix="1" applyNumberFormat="1" applyFont="1" applyFill="1" applyBorder="1" applyAlignment="1">
      <alignment horizontal="right" vertical="top"/>
    </xf>
    <xf numFmtId="3" fontId="1" fillId="0" borderId="0" xfId="5" applyNumberFormat="1" applyFont="1" applyAlignment="1">
      <alignment horizontal="left"/>
    </xf>
    <xf numFmtId="3" fontId="1" fillId="0" borderId="0" xfId="5" applyNumberFormat="1" applyFont="1" applyAlignment="1">
      <alignment horizontal="left"/>
    </xf>
    <xf numFmtId="3" fontId="1" fillId="0" borderId="0" xfId="5" applyNumberFormat="1" applyFont="1" applyAlignment="1">
      <alignment horizontal="left"/>
    </xf>
    <xf numFmtId="3" fontId="1" fillId="0" borderId="0" xfId="5" applyNumberFormat="1" applyFont="1" applyAlignment="1">
      <alignment horizontal="left"/>
    </xf>
    <xf numFmtId="3" fontId="7" fillId="0" borderId="2" xfId="0" applyNumberFormat="1" applyFont="1" applyFill="1" applyBorder="1" applyAlignment="1">
      <alignment horizontal="center"/>
    </xf>
    <xf numFmtId="3" fontId="7" fillId="0" borderId="2" xfId="0" quotePrefix="1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justify"/>
    </xf>
    <xf numFmtId="3" fontId="4" fillId="0" borderId="0" xfId="2" applyNumberFormat="1" applyFont="1" applyFill="1" applyBorder="1" applyAlignment="1">
      <alignment horizontal="justify"/>
    </xf>
    <xf numFmtId="3" fontId="7" fillId="0" borderId="2" xfId="2" applyNumberFormat="1" applyFont="1" applyFill="1" applyBorder="1" applyAlignment="1">
      <alignment horizontal="center"/>
    </xf>
    <xf numFmtId="3" fontId="7" fillId="0" borderId="2" xfId="2" quotePrefix="1" applyNumberFormat="1" applyFont="1" applyFill="1" applyBorder="1" applyAlignment="1">
      <alignment horizontal="center"/>
    </xf>
  </cellXfs>
  <cellStyles count="6">
    <cellStyle name="_x000a_386grabber=M" xfId="2"/>
    <cellStyle name="Millares 2" xfId="3"/>
    <cellStyle name="Normal" xfId="0" builtinId="0"/>
    <cellStyle name="Normal 2" xfId="1"/>
    <cellStyle name="Normal 3" xfId="4"/>
    <cellStyle name="Normal 4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tabSelected="1" workbookViewId="0"/>
  </sheetViews>
  <sheetFormatPr baseColWidth="10" defaultRowHeight="12.75" x14ac:dyDescent="0.2"/>
  <cols>
    <col min="1" max="1" width="2.7109375" style="1" customWidth="1"/>
    <col min="2" max="2" width="21.5703125" style="1" customWidth="1"/>
    <col min="3" max="3" width="11.42578125" style="1"/>
    <col min="4" max="4" width="10" style="1" customWidth="1"/>
    <col min="5" max="5" width="10.140625" style="1" customWidth="1"/>
    <col min="6" max="6" width="15.85546875" style="1" customWidth="1"/>
    <col min="7" max="7" width="16" style="1" customWidth="1"/>
    <col min="8" max="8" width="17.85546875" style="1" customWidth="1"/>
    <col min="9" max="9" width="17.140625" style="1" customWidth="1"/>
    <col min="10" max="10" width="16.28515625" style="1" customWidth="1"/>
    <col min="11" max="11" width="17.5703125" style="1" customWidth="1"/>
    <col min="12" max="12" width="11.42578125" style="1"/>
    <col min="13" max="13" width="12.28515625" style="1" bestFit="1" customWidth="1"/>
    <col min="14" max="256" width="11.42578125" style="1"/>
    <col min="257" max="257" width="2.7109375" style="1" customWidth="1"/>
    <col min="258" max="258" width="21.5703125" style="1" customWidth="1"/>
    <col min="259" max="259" width="11.42578125" style="1"/>
    <col min="260" max="260" width="10" style="1" customWidth="1"/>
    <col min="261" max="261" width="10.140625" style="1" customWidth="1"/>
    <col min="262" max="262" width="15.85546875" style="1" customWidth="1"/>
    <col min="263" max="263" width="16" style="1" customWidth="1"/>
    <col min="264" max="264" width="17.85546875" style="1" customWidth="1"/>
    <col min="265" max="265" width="17.140625" style="1" customWidth="1"/>
    <col min="266" max="266" width="16.28515625" style="1" customWidth="1"/>
    <col min="267" max="267" width="17.5703125" style="1" customWidth="1"/>
    <col min="268" max="512" width="11.42578125" style="1"/>
    <col min="513" max="513" width="2.7109375" style="1" customWidth="1"/>
    <col min="514" max="514" width="21.5703125" style="1" customWidth="1"/>
    <col min="515" max="515" width="11.42578125" style="1"/>
    <col min="516" max="516" width="10" style="1" customWidth="1"/>
    <col min="517" max="517" width="10.140625" style="1" customWidth="1"/>
    <col min="518" max="518" width="15.85546875" style="1" customWidth="1"/>
    <col min="519" max="519" width="16" style="1" customWidth="1"/>
    <col min="520" max="520" width="17.85546875" style="1" customWidth="1"/>
    <col min="521" max="521" width="17.140625" style="1" customWidth="1"/>
    <col min="522" max="522" width="16.28515625" style="1" customWidth="1"/>
    <col min="523" max="523" width="17.5703125" style="1" customWidth="1"/>
    <col min="524" max="768" width="11.42578125" style="1"/>
    <col min="769" max="769" width="2.7109375" style="1" customWidth="1"/>
    <col min="770" max="770" width="21.5703125" style="1" customWidth="1"/>
    <col min="771" max="771" width="11.42578125" style="1"/>
    <col min="772" max="772" width="10" style="1" customWidth="1"/>
    <col min="773" max="773" width="10.140625" style="1" customWidth="1"/>
    <col min="774" max="774" width="15.85546875" style="1" customWidth="1"/>
    <col min="775" max="775" width="16" style="1" customWidth="1"/>
    <col min="776" max="776" width="17.85546875" style="1" customWidth="1"/>
    <col min="777" max="777" width="17.140625" style="1" customWidth="1"/>
    <col min="778" max="778" width="16.28515625" style="1" customWidth="1"/>
    <col min="779" max="779" width="17.5703125" style="1" customWidth="1"/>
    <col min="780" max="1024" width="11.42578125" style="1"/>
    <col min="1025" max="1025" width="2.7109375" style="1" customWidth="1"/>
    <col min="1026" max="1026" width="21.5703125" style="1" customWidth="1"/>
    <col min="1027" max="1027" width="11.42578125" style="1"/>
    <col min="1028" max="1028" width="10" style="1" customWidth="1"/>
    <col min="1029" max="1029" width="10.140625" style="1" customWidth="1"/>
    <col min="1030" max="1030" width="15.85546875" style="1" customWidth="1"/>
    <col min="1031" max="1031" width="16" style="1" customWidth="1"/>
    <col min="1032" max="1032" width="17.85546875" style="1" customWidth="1"/>
    <col min="1033" max="1033" width="17.140625" style="1" customWidth="1"/>
    <col min="1034" max="1034" width="16.28515625" style="1" customWidth="1"/>
    <col min="1035" max="1035" width="17.5703125" style="1" customWidth="1"/>
    <col min="1036" max="1280" width="11.42578125" style="1"/>
    <col min="1281" max="1281" width="2.7109375" style="1" customWidth="1"/>
    <col min="1282" max="1282" width="21.5703125" style="1" customWidth="1"/>
    <col min="1283" max="1283" width="11.42578125" style="1"/>
    <col min="1284" max="1284" width="10" style="1" customWidth="1"/>
    <col min="1285" max="1285" width="10.140625" style="1" customWidth="1"/>
    <col min="1286" max="1286" width="15.85546875" style="1" customWidth="1"/>
    <col min="1287" max="1287" width="16" style="1" customWidth="1"/>
    <col min="1288" max="1288" width="17.85546875" style="1" customWidth="1"/>
    <col min="1289" max="1289" width="17.140625" style="1" customWidth="1"/>
    <col min="1290" max="1290" width="16.28515625" style="1" customWidth="1"/>
    <col min="1291" max="1291" width="17.5703125" style="1" customWidth="1"/>
    <col min="1292" max="1536" width="11.42578125" style="1"/>
    <col min="1537" max="1537" width="2.7109375" style="1" customWidth="1"/>
    <col min="1538" max="1538" width="21.5703125" style="1" customWidth="1"/>
    <col min="1539" max="1539" width="11.42578125" style="1"/>
    <col min="1540" max="1540" width="10" style="1" customWidth="1"/>
    <col min="1541" max="1541" width="10.140625" style="1" customWidth="1"/>
    <col min="1542" max="1542" width="15.85546875" style="1" customWidth="1"/>
    <col min="1543" max="1543" width="16" style="1" customWidth="1"/>
    <col min="1544" max="1544" width="17.85546875" style="1" customWidth="1"/>
    <col min="1545" max="1545" width="17.140625" style="1" customWidth="1"/>
    <col min="1546" max="1546" width="16.28515625" style="1" customWidth="1"/>
    <col min="1547" max="1547" width="17.5703125" style="1" customWidth="1"/>
    <col min="1548" max="1792" width="11.42578125" style="1"/>
    <col min="1793" max="1793" width="2.7109375" style="1" customWidth="1"/>
    <col min="1794" max="1794" width="21.5703125" style="1" customWidth="1"/>
    <col min="1795" max="1795" width="11.42578125" style="1"/>
    <col min="1796" max="1796" width="10" style="1" customWidth="1"/>
    <col min="1797" max="1797" width="10.140625" style="1" customWidth="1"/>
    <col min="1798" max="1798" width="15.85546875" style="1" customWidth="1"/>
    <col min="1799" max="1799" width="16" style="1" customWidth="1"/>
    <col min="1800" max="1800" width="17.85546875" style="1" customWidth="1"/>
    <col min="1801" max="1801" width="17.140625" style="1" customWidth="1"/>
    <col min="1802" max="1802" width="16.28515625" style="1" customWidth="1"/>
    <col min="1803" max="1803" width="17.5703125" style="1" customWidth="1"/>
    <col min="1804" max="2048" width="11.42578125" style="1"/>
    <col min="2049" max="2049" width="2.7109375" style="1" customWidth="1"/>
    <col min="2050" max="2050" width="21.5703125" style="1" customWidth="1"/>
    <col min="2051" max="2051" width="11.42578125" style="1"/>
    <col min="2052" max="2052" width="10" style="1" customWidth="1"/>
    <col min="2053" max="2053" width="10.140625" style="1" customWidth="1"/>
    <col min="2054" max="2054" width="15.85546875" style="1" customWidth="1"/>
    <col min="2055" max="2055" width="16" style="1" customWidth="1"/>
    <col min="2056" max="2056" width="17.85546875" style="1" customWidth="1"/>
    <col min="2057" max="2057" width="17.140625" style="1" customWidth="1"/>
    <col min="2058" max="2058" width="16.28515625" style="1" customWidth="1"/>
    <col min="2059" max="2059" width="17.5703125" style="1" customWidth="1"/>
    <col min="2060" max="2304" width="11.42578125" style="1"/>
    <col min="2305" max="2305" width="2.7109375" style="1" customWidth="1"/>
    <col min="2306" max="2306" width="21.5703125" style="1" customWidth="1"/>
    <col min="2307" max="2307" width="11.42578125" style="1"/>
    <col min="2308" max="2308" width="10" style="1" customWidth="1"/>
    <col min="2309" max="2309" width="10.140625" style="1" customWidth="1"/>
    <col min="2310" max="2310" width="15.85546875" style="1" customWidth="1"/>
    <col min="2311" max="2311" width="16" style="1" customWidth="1"/>
    <col min="2312" max="2312" width="17.85546875" style="1" customWidth="1"/>
    <col min="2313" max="2313" width="17.140625" style="1" customWidth="1"/>
    <col min="2314" max="2314" width="16.28515625" style="1" customWidth="1"/>
    <col min="2315" max="2315" width="17.5703125" style="1" customWidth="1"/>
    <col min="2316" max="2560" width="11.42578125" style="1"/>
    <col min="2561" max="2561" width="2.7109375" style="1" customWidth="1"/>
    <col min="2562" max="2562" width="21.5703125" style="1" customWidth="1"/>
    <col min="2563" max="2563" width="11.42578125" style="1"/>
    <col min="2564" max="2564" width="10" style="1" customWidth="1"/>
    <col min="2565" max="2565" width="10.140625" style="1" customWidth="1"/>
    <col min="2566" max="2566" width="15.85546875" style="1" customWidth="1"/>
    <col min="2567" max="2567" width="16" style="1" customWidth="1"/>
    <col min="2568" max="2568" width="17.85546875" style="1" customWidth="1"/>
    <col min="2569" max="2569" width="17.140625" style="1" customWidth="1"/>
    <col min="2570" max="2570" width="16.28515625" style="1" customWidth="1"/>
    <col min="2571" max="2571" width="17.5703125" style="1" customWidth="1"/>
    <col min="2572" max="2816" width="11.42578125" style="1"/>
    <col min="2817" max="2817" width="2.7109375" style="1" customWidth="1"/>
    <col min="2818" max="2818" width="21.5703125" style="1" customWidth="1"/>
    <col min="2819" max="2819" width="11.42578125" style="1"/>
    <col min="2820" max="2820" width="10" style="1" customWidth="1"/>
    <col min="2821" max="2821" width="10.140625" style="1" customWidth="1"/>
    <col min="2822" max="2822" width="15.85546875" style="1" customWidth="1"/>
    <col min="2823" max="2823" width="16" style="1" customWidth="1"/>
    <col min="2824" max="2824" width="17.85546875" style="1" customWidth="1"/>
    <col min="2825" max="2825" width="17.140625" style="1" customWidth="1"/>
    <col min="2826" max="2826" width="16.28515625" style="1" customWidth="1"/>
    <col min="2827" max="2827" width="17.5703125" style="1" customWidth="1"/>
    <col min="2828" max="3072" width="11.42578125" style="1"/>
    <col min="3073" max="3073" width="2.7109375" style="1" customWidth="1"/>
    <col min="3074" max="3074" width="21.5703125" style="1" customWidth="1"/>
    <col min="3075" max="3075" width="11.42578125" style="1"/>
    <col min="3076" max="3076" width="10" style="1" customWidth="1"/>
    <col min="3077" max="3077" width="10.140625" style="1" customWidth="1"/>
    <col min="3078" max="3078" width="15.85546875" style="1" customWidth="1"/>
    <col min="3079" max="3079" width="16" style="1" customWidth="1"/>
    <col min="3080" max="3080" width="17.85546875" style="1" customWidth="1"/>
    <col min="3081" max="3081" width="17.140625" style="1" customWidth="1"/>
    <col min="3082" max="3082" width="16.28515625" style="1" customWidth="1"/>
    <col min="3083" max="3083" width="17.5703125" style="1" customWidth="1"/>
    <col min="3084" max="3328" width="11.42578125" style="1"/>
    <col min="3329" max="3329" width="2.7109375" style="1" customWidth="1"/>
    <col min="3330" max="3330" width="21.5703125" style="1" customWidth="1"/>
    <col min="3331" max="3331" width="11.42578125" style="1"/>
    <col min="3332" max="3332" width="10" style="1" customWidth="1"/>
    <col min="3333" max="3333" width="10.140625" style="1" customWidth="1"/>
    <col min="3334" max="3334" width="15.85546875" style="1" customWidth="1"/>
    <col min="3335" max="3335" width="16" style="1" customWidth="1"/>
    <col min="3336" max="3336" width="17.85546875" style="1" customWidth="1"/>
    <col min="3337" max="3337" width="17.140625" style="1" customWidth="1"/>
    <col min="3338" max="3338" width="16.28515625" style="1" customWidth="1"/>
    <col min="3339" max="3339" width="17.5703125" style="1" customWidth="1"/>
    <col min="3340" max="3584" width="11.42578125" style="1"/>
    <col min="3585" max="3585" width="2.7109375" style="1" customWidth="1"/>
    <col min="3586" max="3586" width="21.5703125" style="1" customWidth="1"/>
    <col min="3587" max="3587" width="11.42578125" style="1"/>
    <col min="3588" max="3588" width="10" style="1" customWidth="1"/>
    <col min="3589" max="3589" width="10.140625" style="1" customWidth="1"/>
    <col min="3590" max="3590" width="15.85546875" style="1" customWidth="1"/>
    <col min="3591" max="3591" width="16" style="1" customWidth="1"/>
    <col min="3592" max="3592" width="17.85546875" style="1" customWidth="1"/>
    <col min="3593" max="3593" width="17.140625" style="1" customWidth="1"/>
    <col min="3594" max="3594" width="16.28515625" style="1" customWidth="1"/>
    <col min="3595" max="3595" width="17.5703125" style="1" customWidth="1"/>
    <col min="3596" max="3840" width="11.42578125" style="1"/>
    <col min="3841" max="3841" width="2.7109375" style="1" customWidth="1"/>
    <col min="3842" max="3842" width="21.5703125" style="1" customWidth="1"/>
    <col min="3843" max="3843" width="11.42578125" style="1"/>
    <col min="3844" max="3844" width="10" style="1" customWidth="1"/>
    <col min="3845" max="3845" width="10.140625" style="1" customWidth="1"/>
    <col min="3846" max="3846" width="15.85546875" style="1" customWidth="1"/>
    <col min="3847" max="3847" width="16" style="1" customWidth="1"/>
    <col min="3848" max="3848" width="17.85546875" style="1" customWidth="1"/>
    <col min="3849" max="3849" width="17.140625" style="1" customWidth="1"/>
    <col min="3850" max="3850" width="16.28515625" style="1" customWidth="1"/>
    <col min="3851" max="3851" width="17.5703125" style="1" customWidth="1"/>
    <col min="3852" max="4096" width="11.42578125" style="1"/>
    <col min="4097" max="4097" width="2.7109375" style="1" customWidth="1"/>
    <col min="4098" max="4098" width="21.5703125" style="1" customWidth="1"/>
    <col min="4099" max="4099" width="11.42578125" style="1"/>
    <col min="4100" max="4100" width="10" style="1" customWidth="1"/>
    <col min="4101" max="4101" width="10.140625" style="1" customWidth="1"/>
    <col min="4102" max="4102" width="15.85546875" style="1" customWidth="1"/>
    <col min="4103" max="4103" width="16" style="1" customWidth="1"/>
    <col min="4104" max="4104" width="17.85546875" style="1" customWidth="1"/>
    <col min="4105" max="4105" width="17.140625" style="1" customWidth="1"/>
    <col min="4106" max="4106" width="16.28515625" style="1" customWidth="1"/>
    <col min="4107" max="4107" width="17.5703125" style="1" customWidth="1"/>
    <col min="4108" max="4352" width="11.42578125" style="1"/>
    <col min="4353" max="4353" width="2.7109375" style="1" customWidth="1"/>
    <col min="4354" max="4354" width="21.5703125" style="1" customWidth="1"/>
    <col min="4355" max="4355" width="11.42578125" style="1"/>
    <col min="4356" max="4356" width="10" style="1" customWidth="1"/>
    <col min="4357" max="4357" width="10.140625" style="1" customWidth="1"/>
    <col min="4358" max="4358" width="15.85546875" style="1" customWidth="1"/>
    <col min="4359" max="4359" width="16" style="1" customWidth="1"/>
    <col min="4360" max="4360" width="17.85546875" style="1" customWidth="1"/>
    <col min="4361" max="4361" width="17.140625" style="1" customWidth="1"/>
    <col min="4362" max="4362" width="16.28515625" style="1" customWidth="1"/>
    <col min="4363" max="4363" width="17.5703125" style="1" customWidth="1"/>
    <col min="4364" max="4608" width="11.42578125" style="1"/>
    <col min="4609" max="4609" width="2.7109375" style="1" customWidth="1"/>
    <col min="4610" max="4610" width="21.5703125" style="1" customWidth="1"/>
    <col min="4611" max="4611" width="11.42578125" style="1"/>
    <col min="4612" max="4612" width="10" style="1" customWidth="1"/>
    <col min="4613" max="4613" width="10.140625" style="1" customWidth="1"/>
    <col min="4614" max="4614" width="15.85546875" style="1" customWidth="1"/>
    <col min="4615" max="4615" width="16" style="1" customWidth="1"/>
    <col min="4616" max="4616" width="17.85546875" style="1" customWidth="1"/>
    <col min="4617" max="4617" width="17.140625" style="1" customWidth="1"/>
    <col min="4618" max="4618" width="16.28515625" style="1" customWidth="1"/>
    <col min="4619" max="4619" width="17.5703125" style="1" customWidth="1"/>
    <col min="4620" max="4864" width="11.42578125" style="1"/>
    <col min="4865" max="4865" width="2.7109375" style="1" customWidth="1"/>
    <col min="4866" max="4866" width="21.5703125" style="1" customWidth="1"/>
    <col min="4867" max="4867" width="11.42578125" style="1"/>
    <col min="4868" max="4868" width="10" style="1" customWidth="1"/>
    <col min="4869" max="4869" width="10.140625" style="1" customWidth="1"/>
    <col min="4870" max="4870" width="15.85546875" style="1" customWidth="1"/>
    <col min="4871" max="4871" width="16" style="1" customWidth="1"/>
    <col min="4872" max="4872" width="17.85546875" style="1" customWidth="1"/>
    <col min="4873" max="4873" width="17.140625" style="1" customWidth="1"/>
    <col min="4874" max="4874" width="16.28515625" style="1" customWidth="1"/>
    <col min="4875" max="4875" width="17.5703125" style="1" customWidth="1"/>
    <col min="4876" max="5120" width="11.42578125" style="1"/>
    <col min="5121" max="5121" width="2.7109375" style="1" customWidth="1"/>
    <col min="5122" max="5122" width="21.5703125" style="1" customWidth="1"/>
    <col min="5123" max="5123" width="11.42578125" style="1"/>
    <col min="5124" max="5124" width="10" style="1" customWidth="1"/>
    <col min="5125" max="5125" width="10.140625" style="1" customWidth="1"/>
    <col min="5126" max="5126" width="15.85546875" style="1" customWidth="1"/>
    <col min="5127" max="5127" width="16" style="1" customWidth="1"/>
    <col min="5128" max="5128" width="17.85546875" style="1" customWidth="1"/>
    <col min="5129" max="5129" width="17.140625" style="1" customWidth="1"/>
    <col min="5130" max="5130" width="16.28515625" style="1" customWidth="1"/>
    <col min="5131" max="5131" width="17.5703125" style="1" customWidth="1"/>
    <col min="5132" max="5376" width="11.42578125" style="1"/>
    <col min="5377" max="5377" width="2.7109375" style="1" customWidth="1"/>
    <col min="5378" max="5378" width="21.5703125" style="1" customWidth="1"/>
    <col min="5379" max="5379" width="11.42578125" style="1"/>
    <col min="5380" max="5380" width="10" style="1" customWidth="1"/>
    <col min="5381" max="5381" width="10.140625" style="1" customWidth="1"/>
    <col min="5382" max="5382" width="15.85546875" style="1" customWidth="1"/>
    <col min="5383" max="5383" width="16" style="1" customWidth="1"/>
    <col min="5384" max="5384" width="17.85546875" style="1" customWidth="1"/>
    <col min="5385" max="5385" width="17.140625" style="1" customWidth="1"/>
    <col min="5386" max="5386" width="16.28515625" style="1" customWidth="1"/>
    <col min="5387" max="5387" width="17.5703125" style="1" customWidth="1"/>
    <col min="5388" max="5632" width="11.42578125" style="1"/>
    <col min="5633" max="5633" width="2.7109375" style="1" customWidth="1"/>
    <col min="5634" max="5634" width="21.5703125" style="1" customWidth="1"/>
    <col min="5635" max="5635" width="11.42578125" style="1"/>
    <col min="5636" max="5636" width="10" style="1" customWidth="1"/>
    <col min="5637" max="5637" width="10.140625" style="1" customWidth="1"/>
    <col min="5638" max="5638" width="15.85546875" style="1" customWidth="1"/>
    <col min="5639" max="5639" width="16" style="1" customWidth="1"/>
    <col min="5640" max="5640" width="17.85546875" style="1" customWidth="1"/>
    <col min="5641" max="5641" width="17.140625" style="1" customWidth="1"/>
    <col min="5642" max="5642" width="16.28515625" style="1" customWidth="1"/>
    <col min="5643" max="5643" width="17.5703125" style="1" customWidth="1"/>
    <col min="5644" max="5888" width="11.42578125" style="1"/>
    <col min="5889" max="5889" width="2.7109375" style="1" customWidth="1"/>
    <col min="5890" max="5890" width="21.5703125" style="1" customWidth="1"/>
    <col min="5891" max="5891" width="11.42578125" style="1"/>
    <col min="5892" max="5892" width="10" style="1" customWidth="1"/>
    <col min="5893" max="5893" width="10.140625" style="1" customWidth="1"/>
    <col min="5894" max="5894" width="15.85546875" style="1" customWidth="1"/>
    <col min="5895" max="5895" width="16" style="1" customWidth="1"/>
    <col min="5896" max="5896" width="17.85546875" style="1" customWidth="1"/>
    <col min="5897" max="5897" width="17.140625" style="1" customWidth="1"/>
    <col min="5898" max="5898" width="16.28515625" style="1" customWidth="1"/>
    <col min="5899" max="5899" width="17.5703125" style="1" customWidth="1"/>
    <col min="5900" max="6144" width="11.42578125" style="1"/>
    <col min="6145" max="6145" width="2.7109375" style="1" customWidth="1"/>
    <col min="6146" max="6146" width="21.5703125" style="1" customWidth="1"/>
    <col min="6147" max="6147" width="11.42578125" style="1"/>
    <col min="6148" max="6148" width="10" style="1" customWidth="1"/>
    <col min="6149" max="6149" width="10.140625" style="1" customWidth="1"/>
    <col min="6150" max="6150" width="15.85546875" style="1" customWidth="1"/>
    <col min="6151" max="6151" width="16" style="1" customWidth="1"/>
    <col min="6152" max="6152" width="17.85546875" style="1" customWidth="1"/>
    <col min="6153" max="6153" width="17.140625" style="1" customWidth="1"/>
    <col min="6154" max="6154" width="16.28515625" style="1" customWidth="1"/>
    <col min="6155" max="6155" width="17.5703125" style="1" customWidth="1"/>
    <col min="6156" max="6400" width="11.42578125" style="1"/>
    <col min="6401" max="6401" width="2.7109375" style="1" customWidth="1"/>
    <col min="6402" max="6402" width="21.5703125" style="1" customWidth="1"/>
    <col min="6403" max="6403" width="11.42578125" style="1"/>
    <col min="6404" max="6404" width="10" style="1" customWidth="1"/>
    <col min="6405" max="6405" width="10.140625" style="1" customWidth="1"/>
    <col min="6406" max="6406" width="15.85546875" style="1" customWidth="1"/>
    <col min="6407" max="6407" width="16" style="1" customWidth="1"/>
    <col min="6408" max="6408" width="17.85546875" style="1" customWidth="1"/>
    <col min="6409" max="6409" width="17.140625" style="1" customWidth="1"/>
    <col min="6410" max="6410" width="16.28515625" style="1" customWidth="1"/>
    <col min="6411" max="6411" width="17.5703125" style="1" customWidth="1"/>
    <col min="6412" max="6656" width="11.42578125" style="1"/>
    <col min="6657" max="6657" width="2.7109375" style="1" customWidth="1"/>
    <col min="6658" max="6658" width="21.5703125" style="1" customWidth="1"/>
    <col min="6659" max="6659" width="11.42578125" style="1"/>
    <col min="6660" max="6660" width="10" style="1" customWidth="1"/>
    <col min="6661" max="6661" width="10.140625" style="1" customWidth="1"/>
    <col min="6662" max="6662" width="15.85546875" style="1" customWidth="1"/>
    <col min="6663" max="6663" width="16" style="1" customWidth="1"/>
    <col min="6664" max="6664" width="17.85546875" style="1" customWidth="1"/>
    <col min="6665" max="6665" width="17.140625" style="1" customWidth="1"/>
    <col min="6666" max="6666" width="16.28515625" style="1" customWidth="1"/>
    <col min="6667" max="6667" width="17.5703125" style="1" customWidth="1"/>
    <col min="6668" max="6912" width="11.42578125" style="1"/>
    <col min="6913" max="6913" width="2.7109375" style="1" customWidth="1"/>
    <col min="6914" max="6914" width="21.5703125" style="1" customWidth="1"/>
    <col min="6915" max="6915" width="11.42578125" style="1"/>
    <col min="6916" max="6916" width="10" style="1" customWidth="1"/>
    <col min="6917" max="6917" width="10.140625" style="1" customWidth="1"/>
    <col min="6918" max="6918" width="15.85546875" style="1" customWidth="1"/>
    <col min="6919" max="6919" width="16" style="1" customWidth="1"/>
    <col min="6920" max="6920" width="17.85546875" style="1" customWidth="1"/>
    <col min="6921" max="6921" width="17.140625" style="1" customWidth="1"/>
    <col min="6922" max="6922" width="16.28515625" style="1" customWidth="1"/>
    <col min="6923" max="6923" width="17.5703125" style="1" customWidth="1"/>
    <col min="6924" max="7168" width="11.42578125" style="1"/>
    <col min="7169" max="7169" width="2.7109375" style="1" customWidth="1"/>
    <col min="7170" max="7170" width="21.5703125" style="1" customWidth="1"/>
    <col min="7171" max="7171" width="11.42578125" style="1"/>
    <col min="7172" max="7172" width="10" style="1" customWidth="1"/>
    <col min="7173" max="7173" width="10.140625" style="1" customWidth="1"/>
    <col min="7174" max="7174" width="15.85546875" style="1" customWidth="1"/>
    <col min="7175" max="7175" width="16" style="1" customWidth="1"/>
    <col min="7176" max="7176" width="17.85546875" style="1" customWidth="1"/>
    <col min="7177" max="7177" width="17.140625" style="1" customWidth="1"/>
    <col min="7178" max="7178" width="16.28515625" style="1" customWidth="1"/>
    <col min="7179" max="7179" width="17.5703125" style="1" customWidth="1"/>
    <col min="7180" max="7424" width="11.42578125" style="1"/>
    <col min="7425" max="7425" width="2.7109375" style="1" customWidth="1"/>
    <col min="7426" max="7426" width="21.5703125" style="1" customWidth="1"/>
    <col min="7427" max="7427" width="11.42578125" style="1"/>
    <col min="7428" max="7428" width="10" style="1" customWidth="1"/>
    <col min="7429" max="7429" width="10.140625" style="1" customWidth="1"/>
    <col min="7430" max="7430" width="15.85546875" style="1" customWidth="1"/>
    <col min="7431" max="7431" width="16" style="1" customWidth="1"/>
    <col min="7432" max="7432" width="17.85546875" style="1" customWidth="1"/>
    <col min="7433" max="7433" width="17.140625" style="1" customWidth="1"/>
    <col min="7434" max="7434" width="16.28515625" style="1" customWidth="1"/>
    <col min="7435" max="7435" width="17.5703125" style="1" customWidth="1"/>
    <col min="7436" max="7680" width="11.42578125" style="1"/>
    <col min="7681" max="7681" width="2.7109375" style="1" customWidth="1"/>
    <col min="7682" max="7682" width="21.5703125" style="1" customWidth="1"/>
    <col min="7683" max="7683" width="11.42578125" style="1"/>
    <col min="7684" max="7684" width="10" style="1" customWidth="1"/>
    <col min="7685" max="7685" width="10.140625" style="1" customWidth="1"/>
    <col min="7686" max="7686" width="15.85546875" style="1" customWidth="1"/>
    <col min="7687" max="7687" width="16" style="1" customWidth="1"/>
    <col min="7688" max="7688" width="17.85546875" style="1" customWidth="1"/>
    <col min="7689" max="7689" width="17.140625" style="1" customWidth="1"/>
    <col min="7690" max="7690" width="16.28515625" style="1" customWidth="1"/>
    <col min="7691" max="7691" width="17.5703125" style="1" customWidth="1"/>
    <col min="7692" max="7936" width="11.42578125" style="1"/>
    <col min="7937" max="7937" width="2.7109375" style="1" customWidth="1"/>
    <col min="7938" max="7938" width="21.5703125" style="1" customWidth="1"/>
    <col min="7939" max="7939" width="11.42578125" style="1"/>
    <col min="7940" max="7940" width="10" style="1" customWidth="1"/>
    <col min="7941" max="7941" width="10.140625" style="1" customWidth="1"/>
    <col min="7942" max="7942" width="15.85546875" style="1" customWidth="1"/>
    <col min="7943" max="7943" width="16" style="1" customWidth="1"/>
    <col min="7944" max="7944" width="17.85546875" style="1" customWidth="1"/>
    <col min="7945" max="7945" width="17.140625" style="1" customWidth="1"/>
    <col min="7946" max="7946" width="16.28515625" style="1" customWidth="1"/>
    <col min="7947" max="7947" width="17.5703125" style="1" customWidth="1"/>
    <col min="7948" max="8192" width="11.42578125" style="1"/>
    <col min="8193" max="8193" width="2.7109375" style="1" customWidth="1"/>
    <col min="8194" max="8194" width="21.5703125" style="1" customWidth="1"/>
    <col min="8195" max="8195" width="11.42578125" style="1"/>
    <col min="8196" max="8196" width="10" style="1" customWidth="1"/>
    <col min="8197" max="8197" width="10.140625" style="1" customWidth="1"/>
    <col min="8198" max="8198" width="15.85546875" style="1" customWidth="1"/>
    <col min="8199" max="8199" width="16" style="1" customWidth="1"/>
    <col min="8200" max="8200" width="17.85546875" style="1" customWidth="1"/>
    <col min="8201" max="8201" width="17.140625" style="1" customWidth="1"/>
    <col min="8202" max="8202" width="16.28515625" style="1" customWidth="1"/>
    <col min="8203" max="8203" width="17.5703125" style="1" customWidth="1"/>
    <col min="8204" max="8448" width="11.42578125" style="1"/>
    <col min="8449" max="8449" width="2.7109375" style="1" customWidth="1"/>
    <col min="8450" max="8450" width="21.5703125" style="1" customWidth="1"/>
    <col min="8451" max="8451" width="11.42578125" style="1"/>
    <col min="8452" max="8452" width="10" style="1" customWidth="1"/>
    <col min="8453" max="8453" width="10.140625" style="1" customWidth="1"/>
    <col min="8454" max="8454" width="15.85546875" style="1" customWidth="1"/>
    <col min="8455" max="8455" width="16" style="1" customWidth="1"/>
    <col min="8456" max="8456" width="17.85546875" style="1" customWidth="1"/>
    <col min="8457" max="8457" width="17.140625" style="1" customWidth="1"/>
    <col min="8458" max="8458" width="16.28515625" style="1" customWidth="1"/>
    <col min="8459" max="8459" width="17.5703125" style="1" customWidth="1"/>
    <col min="8460" max="8704" width="11.42578125" style="1"/>
    <col min="8705" max="8705" width="2.7109375" style="1" customWidth="1"/>
    <col min="8706" max="8706" width="21.5703125" style="1" customWidth="1"/>
    <col min="8707" max="8707" width="11.42578125" style="1"/>
    <col min="8708" max="8708" width="10" style="1" customWidth="1"/>
    <col min="8709" max="8709" width="10.140625" style="1" customWidth="1"/>
    <col min="8710" max="8710" width="15.85546875" style="1" customWidth="1"/>
    <col min="8711" max="8711" width="16" style="1" customWidth="1"/>
    <col min="8712" max="8712" width="17.85546875" style="1" customWidth="1"/>
    <col min="8713" max="8713" width="17.140625" style="1" customWidth="1"/>
    <col min="8714" max="8714" width="16.28515625" style="1" customWidth="1"/>
    <col min="8715" max="8715" width="17.5703125" style="1" customWidth="1"/>
    <col min="8716" max="8960" width="11.42578125" style="1"/>
    <col min="8961" max="8961" width="2.7109375" style="1" customWidth="1"/>
    <col min="8962" max="8962" width="21.5703125" style="1" customWidth="1"/>
    <col min="8963" max="8963" width="11.42578125" style="1"/>
    <col min="8964" max="8964" width="10" style="1" customWidth="1"/>
    <col min="8965" max="8965" width="10.140625" style="1" customWidth="1"/>
    <col min="8966" max="8966" width="15.85546875" style="1" customWidth="1"/>
    <col min="8967" max="8967" width="16" style="1" customWidth="1"/>
    <col min="8968" max="8968" width="17.85546875" style="1" customWidth="1"/>
    <col min="8969" max="8969" width="17.140625" style="1" customWidth="1"/>
    <col min="8970" max="8970" width="16.28515625" style="1" customWidth="1"/>
    <col min="8971" max="8971" width="17.5703125" style="1" customWidth="1"/>
    <col min="8972" max="9216" width="11.42578125" style="1"/>
    <col min="9217" max="9217" width="2.7109375" style="1" customWidth="1"/>
    <col min="9218" max="9218" width="21.5703125" style="1" customWidth="1"/>
    <col min="9219" max="9219" width="11.42578125" style="1"/>
    <col min="9220" max="9220" width="10" style="1" customWidth="1"/>
    <col min="9221" max="9221" width="10.140625" style="1" customWidth="1"/>
    <col min="9222" max="9222" width="15.85546875" style="1" customWidth="1"/>
    <col min="9223" max="9223" width="16" style="1" customWidth="1"/>
    <col min="9224" max="9224" width="17.85546875" style="1" customWidth="1"/>
    <col min="9225" max="9225" width="17.140625" style="1" customWidth="1"/>
    <col min="9226" max="9226" width="16.28515625" style="1" customWidth="1"/>
    <col min="9227" max="9227" width="17.5703125" style="1" customWidth="1"/>
    <col min="9228" max="9472" width="11.42578125" style="1"/>
    <col min="9473" max="9473" width="2.7109375" style="1" customWidth="1"/>
    <col min="9474" max="9474" width="21.5703125" style="1" customWidth="1"/>
    <col min="9475" max="9475" width="11.42578125" style="1"/>
    <col min="9476" max="9476" width="10" style="1" customWidth="1"/>
    <col min="9477" max="9477" width="10.140625" style="1" customWidth="1"/>
    <col min="9478" max="9478" width="15.85546875" style="1" customWidth="1"/>
    <col min="9479" max="9479" width="16" style="1" customWidth="1"/>
    <col min="9480" max="9480" width="17.85546875" style="1" customWidth="1"/>
    <col min="9481" max="9481" width="17.140625" style="1" customWidth="1"/>
    <col min="9482" max="9482" width="16.28515625" style="1" customWidth="1"/>
    <col min="9483" max="9483" width="17.5703125" style="1" customWidth="1"/>
    <col min="9484" max="9728" width="11.42578125" style="1"/>
    <col min="9729" max="9729" width="2.7109375" style="1" customWidth="1"/>
    <col min="9730" max="9730" width="21.5703125" style="1" customWidth="1"/>
    <col min="9731" max="9731" width="11.42578125" style="1"/>
    <col min="9732" max="9732" width="10" style="1" customWidth="1"/>
    <col min="9733" max="9733" width="10.140625" style="1" customWidth="1"/>
    <col min="9734" max="9734" width="15.85546875" style="1" customWidth="1"/>
    <col min="9735" max="9735" width="16" style="1" customWidth="1"/>
    <col min="9736" max="9736" width="17.85546875" style="1" customWidth="1"/>
    <col min="9737" max="9737" width="17.140625" style="1" customWidth="1"/>
    <col min="9738" max="9738" width="16.28515625" style="1" customWidth="1"/>
    <col min="9739" max="9739" width="17.5703125" style="1" customWidth="1"/>
    <col min="9740" max="9984" width="11.42578125" style="1"/>
    <col min="9985" max="9985" width="2.7109375" style="1" customWidth="1"/>
    <col min="9986" max="9986" width="21.5703125" style="1" customWidth="1"/>
    <col min="9987" max="9987" width="11.42578125" style="1"/>
    <col min="9988" max="9988" width="10" style="1" customWidth="1"/>
    <col min="9989" max="9989" width="10.140625" style="1" customWidth="1"/>
    <col min="9990" max="9990" width="15.85546875" style="1" customWidth="1"/>
    <col min="9991" max="9991" width="16" style="1" customWidth="1"/>
    <col min="9992" max="9992" width="17.85546875" style="1" customWidth="1"/>
    <col min="9993" max="9993" width="17.140625" style="1" customWidth="1"/>
    <col min="9994" max="9994" width="16.28515625" style="1" customWidth="1"/>
    <col min="9995" max="9995" width="17.5703125" style="1" customWidth="1"/>
    <col min="9996" max="10240" width="11.42578125" style="1"/>
    <col min="10241" max="10241" width="2.7109375" style="1" customWidth="1"/>
    <col min="10242" max="10242" width="21.5703125" style="1" customWidth="1"/>
    <col min="10243" max="10243" width="11.42578125" style="1"/>
    <col min="10244" max="10244" width="10" style="1" customWidth="1"/>
    <col min="10245" max="10245" width="10.140625" style="1" customWidth="1"/>
    <col min="10246" max="10246" width="15.85546875" style="1" customWidth="1"/>
    <col min="10247" max="10247" width="16" style="1" customWidth="1"/>
    <col min="10248" max="10248" width="17.85546875" style="1" customWidth="1"/>
    <col min="10249" max="10249" width="17.140625" style="1" customWidth="1"/>
    <col min="10250" max="10250" width="16.28515625" style="1" customWidth="1"/>
    <col min="10251" max="10251" width="17.5703125" style="1" customWidth="1"/>
    <col min="10252" max="10496" width="11.42578125" style="1"/>
    <col min="10497" max="10497" width="2.7109375" style="1" customWidth="1"/>
    <col min="10498" max="10498" width="21.5703125" style="1" customWidth="1"/>
    <col min="10499" max="10499" width="11.42578125" style="1"/>
    <col min="10500" max="10500" width="10" style="1" customWidth="1"/>
    <col min="10501" max="10501" width="10.140625" style="1" customWidth="1"/>
    <col min="10502" max="10502" width="15.85546875" style="1" customWidth="1"/>
    <col min="10503" max="10503" width="16" style="1" customWidth="1"/>
    <col min="10504" max="10504" width="17.85546875" style="1" customWidth="1"/>
    <col min="10505" max="10505" width="17.140625" style="1" customWidth="1"/>
    <col min="10506" max="10506" width="16.28515625" style="1" customWidth="1"/>
    <col min="10507" max="10507" width="17.5703125" style="1" customWidth="1"/>
    <col min="10508" max="10752" width="11.42578125" style="1"/>
    <col min="10753" max="10753" width="2.7109375" style="1" customWidth="1"/>
    <col min="10754" max="10754" width="21.5703125" style="1" customWidth="1"/>
    <col min="10755" max="10755" width="11.42578125" style="1"/>
    <col min="10756" max="10756" width="10" style="1" customWidth="1"/>
    <col min="10757" max="10757" width="10.140625" style="1" customWidth="1"/>
    <col min="10758" max="10758" width="15.85546875" style="1" customWidth="1"/>
    <col min="10759" max="10759" width="16" style="1" customWidth="1"/>
    <col min="10760" max="10760" width="17.85546875" style="1" customWidth="1"/>
    <col min="10761" max="10761" width="17.140625" style="1" customWidth="1"/>
    <col min="10762" max="10762" width="16.28515625" style="1" customWidth="1"/>
    <col min="10763" max="10763" width="17.5703125" style="1" customWidth="1"/>
    <col min="10764" max="11008" width="11.42578125" style="1"/>
    <col min="11009" max="11009" width="2.7109375" style="1" customWidth="1"/>
    <col min="11010" max="11010" width="21.5703125" style="1" customWidth="1"/>
    <col min="11011" max="11011" width="11.42578125" style="1"/>
    <col min="11012" max="11012" width="10" style="1" customWidth="1"/>
    <col min="11013" max="11013" width="10.140625" style="1" customWidth="1"/>
    <col min="11014" max="11014" width="15.85546875" style="1" customWidth="1"/>
    <col min="11015" max="11015" width="16" style="1" customWidth="1"/>
    <col min="11016" max="11016" width="17.85546875" style="1" customWidth="1"/>
    <col min="11017" max="11017" width="17.140625" style="1" customWidth="1"/>
    <col min="11018" max="11018" width="16.28515625" style="1" customWidth="1"/>
    <col min="11019" max="11019" width="17.5703125" style="1" customWidth="1"/>
    <col min="11020" max="11264" width="11.42578125" style="1"/>
    <col min="11265" max="11265" width="2.7109375" style="1" customWidth="1"/>
    <col min="11266" max="11266" width="21.5703125" style="1" customWidth="1"/>
    <col min="11267" max="11267" width="11.42578125" style="1"/>
    <col min="11268" max="11268" width="10" style="1" customWidth="1"/>
    <col min="11269" max="11269" width="10.140625" style="1" customWidth="1"/>
    <col min="11270" max="11270" width="15.85546875" style="1" customWidth="1"/>
    <col min="11271" max="11271" width="16" style="1" customWidth="1"/>
    <col min="11272" max="11272" width="17.85546875" style="1" customWidth="1"/>
    <col min="11273" max="11273" width="17.140625" style="1" customWidth="1"/>
    <col min="11274" max="11274" width="16.28515625" style="1" customWidth="1"/>
    <col min="11275" max="11275" width="17.5703125" style="1" customWidth="1"/>
    <col min="11276" max="11520" width="11.42578125" style="1"/>
    <col min="11521" max="11521" width="2.7109375" style="1" customWidth="1"/>
    <col min="11522" max="11522" width="21.5703125" style="1" customWidth="1"/>
    <col min="11523" max="11523" width="11.42578125" style="1"/>
    <col min="11524" max="11524" width="10" style="1" customWidth="1"/>
    <col min="11525" max="11525" width="10.140625" style="1" customWidth="1"/>
    <col min="11526" max="11526" width="15.85546875" style="1" customWidth="1"/>
    <col min="11527" max="11527" width="16" style="1" customWidth="1"/>
    <col min="11528" max="11528" width="17.85546875" style="1" customWidth="1"/>
    <col min="11529" max="11529" width="17.140625" style="1" customWidth="1"/>
    <col min="11530" max="11530" width="16.28515625" style="1" customWidth="1"/>
    <col min="11531" max="11531" width="17.5703125" style="1" customWidth="1"/>
    <col min="11532" max="11776" width="11.42578125" style="1"/>
    <col min="11777" max="11777" width="2.7109375" style="1" customWidth="1"/>
    <col min="11778" max="11778" width="21.5703125" style="1" customWidth="1"/>
    <col min="11779" max="11779" width="11.42578125" style="1"/>
    <col min="11780" max="11780" width="10" style="1" customWidth="1"/>
    <col min="11781" max="11781" width="10.140625" style="1" customWidth="1"/>
    <col min="11782" max="11782" width="15.85546875" style="1" customWidth="1"/>
    <col min="11783" max="11783" width="16" style="1" customWidth="1"/>
    <col min="11784" max="11784" width="17.85546875" style="1" customWidth="1"/>
    <col min="11785" max="11785" width="17.140625" style="1" customWidth="1"/>
    <col min="11786" max="11786" width="16.28515625" style="1" customWidth="1"/>
    <col min="11787" max="11787" width="17.5703125" style="1" customWidth="1"/>
    <col min="11788" max="12032" width="11.42578125" style="1"/>
    <col min="12033" max="12033" width="2.7109375" style="1" customWidth="1"/>
    <col min="12034" max="12034" width="21.5703125" style="1" customWidth="1"/>
    <col min="12035" max="12035" width="11.42578125" style="1"/>
    <col min="12036" max="12036" width="10" style="1" customWidth="1"/>
    <col min="12037" max="12037" width="10.140625" style="1" customWidth="1"/>
    <col min="12038" max="12038" width="15.85546875" style="1" customWidth="1"/>
    <col min="12039" max="12039" width="16" style="1" customWidth="1"/>
    <col min="12040" max="12040" width="17.85546875" style="1" customWidth="1"/>
    <col min="12041" max="12041" width="17.140625" style="1" customWidth="1"/>
    <col min="12042" max="12042" width="16.28515625" style="1" customWidth="1"/>
    <col min="12043" max="12043" width="17.5703125" style="1" customWidth="1"/>
    <col min="12044" max="12288" width="11.42578125" style="1"/>
    <col min="12289" max="12289" width="2.7109375" style="1" customWidth="1"/>
    <col min="12290" max="12290" width="21.5703125" style="1" customWidth="1"/>
    <col min="12291" max="12291" width="11.42578125" style="1"/>
    <col min="12292" max="12292" width="10" style="1" customWidth="1"/>
    <col min="12293" max="12293" width="10.140625" style="1" customWidth="1"/>
    <col min="12294" max="12294" width="15.85546875" style="1" customWidth="1"/>
    <col min="12295" max="12295" width="16" style="1" customWidth="1"/>
    <col min="12296" max="12296" width="17.85546875" style="1" customWidth="1"/>
    <col min="12297" max="12297" width="17.140625" style="1" customWidth="1"/>
    <col min="12298" max="12298" width="16.28515625" style="1" customWidth="1"/>
    <col min="12299" max="12299" width="17.5703125" style="1" customWidth="1"/>
    <col min="12300" max="12544" width="11.42578125" style="1"/>
    <col min="12545" max="12545" width="2.7109375" style="1" customWidth="1"/>
    <col min="12546" max="12546" width="21.5703125" style="1" customWidth="1"/>
    <col min="12547" max="12547" width="11.42578125" style="1"/>
    <col min="12548" max="12548" width="10" style="1" customWidth="1"/>
    <col min="12549" max="12549" width="10.140625" style="1" customWidth="1"/>
    <col min="12550" max="12550" width="15.85546875" style="1" customWidth="1"/>
    <col min="12551" max="12551" width="16" style="1" customWidth="1"/>
    <col min="12552" max="12552" width="17.85546875" style="1" customWidth="1"/>
    <col min="12553" max="12553" width="17.140625" style="1" customWidth="1"/>
    <col min="12554" max="12554" width="16.28515625" style="1" customWidth="1"/>
    <col min="12555" max="12555" width="17.5703125" style="1" customWidth="1"/>
    <col min="12556" max="12800" width="11.42578125" style="1"/>
    <col min="12801" max="12801" width="2.7109375" style="1" customWidth="1"/>
    <col min="12802" max="12802" width="21.5703125" style="1" customWidth="1"/>
    <col min="12803" max="12803" width="11.42578125" style="1"/>
    <col min="12804" max="12804" width="10" style="1" customWidth="1"/>
    <col min="12805" max="12805" width="10.140625" style="1" customWidth="1"/>
    <col min="12806" max="12806" width="15.85546875" style="1" customWidth="1"/>
    <col min="12807" max="12807" width="16" style="1" customWidth="1"/>
    <col min="12808" max="12808" width="17.85546875" style="1" customWidth="1"/>
    <col min="12809" max="12809" width="17.140625" style="1" customWidth="1"/>
    <col min="12810" max="12810" width="16.28515625" style="1" customWidth="1"/>
    <col min="12811" max="12811" width="17.5703125" style="1" customWidth="1"/>
    <col min="12812" max="13056" width="11.42578125" style="1"/>
    <col min="13057" max="13057" width="2.7109375" style="1" customWidth="1"/>
    <col min="13058" max="13058" width="21.5703125" style="1" customWidth="1"/>
    <col min="13059" max="13059" width="11.42578125" style="1"/>
    <col min="13060" max="13060" width="10" style="1" customWidth="1"/>
    <col min="13061" max="13061" width="10.140625" style="1" customWidth="1"/>
    <col min="13062" max="13062" width="15.85546875" style="1" customWidth="1"/>
    <col min="13063" max="13063" width="16" style="1" customWidth="1"/>
    <col min="13064" max="13064" width="17.85546875" style="1" customWidth="1"/>
    <col min="13065" max="13065" width="17.140625" style="1" customWidth="1"/>
    <col min="13066" max="13066" width="16.28515625" style="1" customWidth="1"/>
    <col min="13067" max="13067" width="17.5703125" style="1" customWidth="1"/>
    <col min="13068" max="13312" width="11.42578125" style="1"/>
    <col min="13313" max="13313" width="2.7109375" style="1" customWidth="1"/>
    <col min="13314" max="13314" width="21.5703125" style="1" customWidth="1"/>
    <col min="13315" max="13315" width="11.42578125" style="1"/>
    <col min="13316" max="13316" width="10" style="1" customWidth="1"/>
    <col min="13317" max="13317" width="10.140625" style="1" customWidth="1"/>
    <col min="13318" max="13318" width="15.85546875" style="1" customWidth="1"/>
    <col min="13319" max="13319" width="16" style="1" customWidth="1"/>
    <col min="13320" max="13320" width="17.85546875" style="1" customWidth="1"/>
    <col min="13321" max="13321" width="17.140625" style="1" customWidth="1"/>
    <col min="13322" max="13322" width="16.28515625" style="1" customWidth="1"/>
    <col min="13323" max="13323" width="17.5703125" style="1" customWidth="1"/>
    <col min="13324" max="13568" width="11.42578125" style="1"/>
    <col min="13569" max="13569" width="2.7109375" style="1" customWidth="1"/>
    <col min="13570" max="13570" width="21.5703125" style="1" customWidth="1"/>
    <col min="13571" max="13571" width="11.42578125" style="1"/>
    <col min="13572" max="13572" width="10" style="1" customWidth="1"/>
    <col min="13573" max="13573" width="10.140625" style="1" customWidth="1"/>
    <col min="13574" max="13574" width="15.85546875" style="1" customWidth="1"/>
    <col min="13575" max="13575" width="16" style="1" customWidth="1"/>
    <col min="13576" max="13576" width="17.85546875" style="1" customWidth="1"/>
    <col min="13577" max="13577" width="17.140625" style="1" customWidth="1"/>
    <col min="13578" max="13578" width="16.28515625" style="1" customWidth="1"/>
    <col min="13579" max="13579" width="17.5703125" style="1" customWidth="1"/>
    <col min="13580" max="13824" width="11.42578125" style="1"/>
    <col min="13825" max="13825" width="2.7109375" style="1" customWidth="1"/>
    <col min="13826" max="13826" width="21.5703125" style="1" customWidth="1"/>
    <col min="13827" max="13827" width="11.42578125" style="1"/>
    <col min="13828" max="13828" width="10" style="1" customWidth="1"/>
    <col min="13829" max="13829" width="10.140625" style="1" customWidth="1"/>
    <col min="13830" max="13830" width="15.85546875" style="1" customWidth="1"/>
    <col min="13831" max="13831" width="16" style="1" customWidth="1"/>
    <col min="13832" max="13832" width="17.85546875" style="1" customWidth="1"/>
    <col min="13833" max="13833" width="17.140625" style="1" customWidth="1"/>
    <col min="13834" max="13834" width="16.28515625" style="1" customWidth="1"/>
    <col min="13835" max="13835" width="17.5703125" style="1" customWidth="1"/>
    <col min="13836" max="14080" width="11.42578125" style="1"/>
    <col min="14081" max="14081" width="2.7109375" style="1" customWidth="1"/>
    <col min="14082" max="14082" width="21.5703125" style="1" customWidth="1"/>
    <col min="14083" max="14083" width="11.42578125" style="1"/>
    <col min="14084" max="14084" width="10" style="1" customWidth="1"/>
    <col min="14085" max="14085" width="10.140625" style="1" customWidth="1"/>
    <col min="14086" max="14086" width="15.85546875" style="1" customWidth="1"/>
    <col min="14087" max="14087" width="16" style="1" customWidth="1"/>
    <col min="14088" max="14088" width="17.85546875" style="1" customWidth="1"/>
    <col min="14089" max="14089" width="17.140625" style="1" customWidth="1"/>
    <col min="14090" max="14090" width="16.28515625" style="1" customWidth="1"/>
    <col min="14091" max="14091" width="17.5703125" style="1" customWidth="1"/>
    <col min="14092" max="14336" width="11.42578125" style="1"/>
    <col min="14337" max="14337" width="2.7109375" style="1" customWidth="1"/>
    <col min="14338" max="14338" width="21.5703125" style="1" customWidth="1"/>
    <col min="14339" max="14339" width="11.42578125" style="1"/>
    <col min="14340" max="14340" width="10" style="1" customWidth="1"/>
    <col min="14341" max="14341" width="10.140625" style="1" customWidth="1"/>
    <col min="14342" max="14342" width="15.85546875" style="1" customWidth="1"/>
    <col min="14343" max="14343" width="16" style="1" customWidth="1"/>
    <col min="14344" max="14344" width="17.85546875" style="1" customWidth="1"/>
    <col min="14345" max="14345" width="17.140625" style="1" customWidth="1"/>
    <col min="14346" max="14346" width="16.28515625" style="1" customWidth="1"/>
    <col min="14347" max="14347" width="17.5703125" style="1" customWidth="1"/>
    <col min="14348" max="14592" width="11.42578125" style="1"/>
    <col min="14593" max="14593" width="2.7109375" style="1" customWidth="1"/>
    <col min="14594" max="14594" width="21.5703125" style="1" customWidth="1"/>
    <col min="14595" max="14595" width="11.42578125" style="1"/>
    <col min="14596" max="14596" width="10" style="1" customWidth="1"/>
    <col min="14597" max="14597" width="10.140625" style="1" customWidth="1"/>
    <col min="14598" max="14598" width="15.85546875" style="1" customWidth="1"/>
    <col min="14599" max="14599" width="16" style="1" customWidth="1"/>
    <col min="14600" max="14600" width="17.85546875" style="1" customWidth="1"/>
    <col min="14601" max="14601" width="17.140625" style="1" customWidth="1"/>
    <col min="14602" max="14602" width="16.28515625" style="1" customWidth="1"/>
    <col min="14603" max="14603" width="17.5703125" style="1" customWidth="1"/>
    <col min="14604" max="14848" width="11.42578125" style="1"/>
    <col min="14849" max="14849" width="2.7109375" style="1" customWidth="1"/>
    <col min="14850" max="14850" width="21.5703125" style="1" customWidth="1"/>
    <col min="14851" max="14851" width="11.42578125" style="1"/>
    <col min="14852" max="14852" width="10" style="1" customWidth="1"/>
    <col min="14853" max="14853" width="10.140625" style="1" customWidth="1"/>
    <col min="14854" max="14854" width="15.85546875" style="1" customWidth="1"/>
    <col min="14855" max="14855" width="16" style="1" customWidth="1"/>
    <col min="14856" max="14856" width="17.85546875" style="1" customWidth="1"/>
    <col min="14857" max="14857" width="17.140625" style="1" customWidth="1"/>
    <col min="14858" max="14858" width="16.28515625" style="1" customWidth="1"/>
    <col min="14859" max="14859" width="17.5703125" style="1" customWidth="1"/>
    <col min="14860" max="15104" width="11.42578125" style="1"/>
    <col min="15105" max="15105" width="2.7109375" style="1" customWidth="1"/>
    <col min="15106" max="15106" width="21.5703125" style="1" customWidth="1"/>
    <col min="15107" max="15107" width="11.42578125" style="1"/>
    <col min="15108" max="15108" width="10" style="1" customWidth="1"/>
    <col min="15109" max="15109" width="10.140625" style="1" customWidth="1"/>
    <col min="15110" max="15110" width="15.85546875" style="1" customWidth="1"/>
    <col min="15111" max="15111" width="16" style="1" customWidth="1"/>
    <col min="15112" max="15112" width="17.85546875" style="1" customWidth="1"/>
    <col min="15113" max="15113" width="17.140625" style="1" customWidth="1"/>
    <col min="15114" max="15114" width="16.28515625" style="1" customWidth="1"/>
    <col min="15115" max="15115" width="17.5703125" style="1" customWidth="1"/>
    <col min="15116" max="15360" width="11.42578125" style="1"/>
    <col min="15361" max="15361" width="2.7109375" style="1" customWidth="1"/>
    <col min="15362" max="15362" width="21.5703125" style="1" customWidth="1"/>
    <col min="15363" max="15363" width="11.42578125" style="1"/>
    <col min="15364" max="15364" width="10" style="1" customWidth="1"/>
    <col min="15365" max="15365" width="10.140625" style="1" customWidth="1"/>
    <col min="15366" max="15366" width="15.85546875" style="1" customWidth="1"/>
    <col min="15367" max="15367" width="16" style="1" customWidth="1"/>
    <col min="15368" max="15368" width="17.85546875" style="1" customWidth="1"/>
    <col min="15369" max="15369" width="17.140625" style="1" customWidth="1"/>
    <col min="15370" max="15370" width="16.28515625" style="1" customWidth="1"/>
    <col min="15371" max="15371" width="17.5703125" style="1" customWidth="1"/>
    <col min="15372" max="15616" width="11.42578125" style="1"/>
    <col min="15617" max="15617" width="2.7109375" style="1" customWidth="1"/>
    <col min="15618" max="15618" width="21.5703125" style="1" customWidth="1"/>
    <col min="15619" max="15619" width="11.42578125" style="1"/>
    <col min="15620" max="15620" width="10" style="1" customWidth="1"/>
    <col min="15621" max="15621" width="10.140625" style="1" customWidth="1"/>
    <col min="15622" max="15622" width="15.85546875" style="1" customWidth="1"/>
    <col min="15623" max="15623" width="16" style="1" customWidth="1"/>
    <col min="15624" max="15624" width="17.85546875" style="1" customWidth="1"/>
    <col min="15625" max="15625" width="17.140625" style="1" customWidth="1"/>
    <col min="15626" max="15626" width="16.28515625" style="1" customWidth="1"/>
    <col min="15627" max="15627" width="17.5703125" style="1" customWidth="1"/>
    <col min="15628" max="15872" width="11.42578125" style="1"/>
    <col min="15873" max="15873" width="2.7109375" style="1" customWidth="1"/>
    <col min="15874" max="15874" width="21.5703125" style="1" customWidth="1"/>
    <col min="15875" max="15875" width="11.42578125" style="1"/>
    <col min="15876" max="15876" width="10" style="1" customWidth="1"/>
    <col min="15877" max="15877" width="10.140625" style="1" customWidth="1"/>
    <col min="15878" max="15878" width="15.85546875" style="1" customWidth="1"/>
    <col min="15879" max="15879" width="16" style="1" customWidth="1"/>
    <col min="15880" max="15880" width="17.85546875" style="1" customWidth="1"/>
    <col min="15881" max="15881" width="17.140625" style="1" customWidth="1"/>
    <col min="15882" max="15882" width="16.28515625" style="1" customWidth="1"/>
    <col min="15883" max="15883" width="17.5703125" style="1" customWidth="1"/>
    <col min="15884" max="16128" width="11.42578125" style="1"/>
    <col min="16129" max="16129" width="2.7109375" style="1" customWidth="1"/>
    <col min="16130" max="16130" width="21.5703125" style="1" customWidth="1"/>
    <col min="16131" max="16131" width="11.42578125" style="1"/>
    <col min="16132" max="16132" width="10" style="1" customWidth="1"/>
    <col min="16133" max="16133" width="10.140625" style="1" customWidth="1"/>
    <col min="16134" max="16134" width="15.85546875" style="1" customWidth="1"/>
    <col min="16135" max="16135" width="16" style="1" customWidth="1"/>
    <col min="16136" max="16136" width="17.85546875" style="1" customWidth="1"/>
    <col min="16137" max="16137" width="17.140625" style="1" customWidth="1"/>
    <col min="16138" max="16138" width="16.28515625" style="1" customWidth="1"/>
    <col min="16139" max="16139" width="17.5703125" style="1" customWidth="1"/>
    <col min="16140" max="16384" width="11.42578125" style="1"/>
  </cols>
  <sheetData>
    <row r="1" spans="1:12" x14ac:dyDescent="0.2">
      <c r="A1" s="121" t="s">
        <v>35</v>
      </c>
    </row>
    <row r="2" spans="1:12" x14ac:dyDescent="0.2">
      <c r="A2" s="2" t="s">
        <v>0</v>
      </c>
      <c r="B2" s="3"/>
    </row>
    <row r="3" spans="1:12" x14ac:dyDescent="0.2">
      <c r="A3" s="4" t="s">
        <v>34</v>
      </c>
      <c r="B3" s="5"/>
      <c r="C3" s="6"/>
      <c r="D3" s="6"/>
      <c r="E3" s="7"/>
    </row>
    <row r="5" spans="1:12" x14ac:dyDescent="0.2">
      <c r="A5" s="8" t="s">
        <v>1</v>
      </c>
      <c r="B5" s="9"/>
      <c r="C5" s="8"/>
      <c r="D5" s="9"/>
    </row>
    <row r="6" spans="1:12" x14ac:dyDescent="0.2">
      <c r="A6" s="10" t="s">
        <v>2</v>
      </c>
      <c r="B6" s="11"/>
      <c r="C6" s="11"/>
      <c r="D6" s="122" t="s">
        <v>3</v>
      </c>
      <c r="E6" s="123"/>
      <c r="F6" s="12" t="s">
        <v>4</v>
      </c>
      <c r="G6" s="12" t="s">
        <v>5</v>
      </c>
      <c r="H6" s="13" t="s">
        <v>6</v>
      </c>
      <c r="I6" s="12" t="s">
        <v>4</v>
      </c>
      <c r="J6" s="12" t="s">
        <v>5</v>
      </c>
      <c r="K6" s="13" t="s">
        <v>6</v>
      </c>
      <c r="L6" s="14"/>
    </row>
    <row r="7" spans="1:12" x14ac:dyDescent="0.2">
      <c r="A7" s="9"/>
      <c r="B7" s="9"/>
      <c r="C7" s="9"/>
      <c r="D7" s="15" t="s">
        <v>7</v>
      </c>
      <c r="E7" s="15" t="s">
        <v>8</v>
      </c>
      <c r="F7" s="16" t="s">
        <v>9</v>
      </c>
      <c r="G7" s="16" t="s">
        <v>10</v>
      </c>
      <c r="H7" s="16" t="s">
        <v>11</v>
      </c>
      <c r="I7" s="16" t="s">
        <v>12</v>
      </c>
      <c r="J7" s="16" t="s">
        <v>10</v>
      </c>
      <c r="K7" s="16" t="s">
        <v>11</v>
      </c>
    </row>
    <row r="8" spans="1:12" x14ac:dyDescent="0.2">
      <c r="A8" s="17"/>
      <c r="B8" s="17"/>
      <c r="C8" s="17"/>
      <c r="D8" s="17"/>
      <c r="E8" s="17"/>
      <c r="F8" s="18" t="s">
        <v>13</v>
      </c>
      <c r="G8" s="18" t="s">
        <v>14</v>
      </c>
      <c r="H8" s="18" t="s">
        <v>15</v>
      </c>
      <c r="I8" s="18" t="s">
        <v>16</v>
      </c>
      <c r="J8" s="19" t="s">
        <v>17</v>
      </c>
      <c r="K8" s="19" t="s">
        <v>17</v>
      </c>
    </row>
    <row r="9" spans="1:12" x14ac:dyDescent="0.2">
      <c r="A9" s="9"/>
      <c r="B9" s="9"/>
      <c r="C9" s="9"/>
      <c r="D9" s="20"/>
      <c r="E9" s="20"/>
      <c r="F9" s="15"/>
      <c r="G9" s="15"/>
      <c r="H9" s="15"/>
      <c r="I9" s="15"/>
      <c r="J9" s="21"/>
      <c r="K9" s="21"/>
    </row>
    <row r="10" spans="1:12" x14ac:dyDescent="0.2">
      <c r="A10" s="22">
        <v>1</v>
      </c>
      <c r="B10" s="8" t="s">
        <v>18</v>
      </c>
      <c r="C10" s="9"/>
      <c r="D10" s="23">
        <v>1.1100000000000001</v>
      </c>
      <c r="E10" s="24">
        <v>0.03</v>
      </c>
      <c r="F10" s="25">
        <v>70015831</v>
      </c>
      <c r="G10" s="25">
        <v>70015831</v>
      </c>
      <c r="H10" s="25">
        <f>G10-F10</f>
        <v>0</v>
      </c>
      <c r="I10" s="25">
        <v>65187080</v>
      </c>
      <c r="J10" s="25">
        <v>67466372</v>
      </c>
      <c r="K10" s="25">
        <f>J10-I10</f>
        <v>2279292</v>
      </c>
    </row>
    <row r="11" spans="1:12" x14ac:dyDescent="0.2">
      <c r="A11" s="22">
        <v>2</v>
      </c>
      <c r="B11" s="8" t="s">
        <v>19</v>
      </c>
      <c r="C11" s="9"/>
      <c r="D11" s="23">
        <v>0.46</v>
      </c>
      <c r="E11" s="23">
        <v>0.02</v>
      </c>
      <c r="F11" s="25">
        <v>20471018</v>
      </c>
      <c r="G11" s="25">
        <v>20471018</v>
      </c>
      <c r="H11" s="25">
        <f>G11-F11</f>
        <v>0</v>
      </c>
      <c r="I11" s="25">
        <v>46111616</v>
      </c>
      <c r="J11" s="25">
        <v>46935849</v>
      </c>
      <c r="K11" s="25">
        <f>J11-I11</f>
        <v>824233</v>
      </c>
    </row>
    <row r="12" spans="1:12" x14ac:dyDescent="0.2">
      <c r="A12" s="9"/>
      <c r="B12" s="9"/>
      <c r="C12" s="9"/>
      <c r="D12" s="20"/>
      <c r="E12" s="20"/>
      <c r="F12" s="25"/>
      <c r="G12" s="25"/>
      <c r="H12" s="25"/>
      <c r="I12" s="25"/>
      <c r="J12" s="25"/>
      <c r="K12" s="25"/>
    </row>
    <row r="13" spans="1:12" s="9" customFormat="1" x14ac:dyDescent="0.2">
      <c r="A13" s="1"/>
      <c r="B13" s="1"/>
      <c r="C13" s="1"/>
      <c r="D13" s="26"/>
      <c r="E13" s="26"/>
      <c r="F13" s="27"/>
      <c r="G13" s="27"/>
      <c r="H13" s="27"/>
      <c r="I13" s="27"/>
      <c r="J13" s="27"/>
      <c r="K13" s="27"/>
      <c r="L13" s="1"/>
    </row>
    <row r="14" spans="1:12" s="9" customFormat="1" x14ac:dyDescent="0.2">
      <c r="A14" s="8" t="s">
        <v>20</v>
      </c>
      <c r="C14" s="8"/>
      <c r="D14" s="8"/>
      <c r="F14" s="8"/>
      <c r="G14" s="27"/>
      <c r="H14" s="27"/>
      <c r="I14" s="27"/>
      <c r="J14" s="27"/>
      <c r="K14" s="27"/>
      <c r="L14" s="1"/>
    </row>
    <row r="15" spans="1:12" s="9" customFormat="1" x14ac:dyDescent="0.2">
      <c r="A15" s="10" t="s">
        <v>2</v>
      </c>
      <c r="B15" s="11"/>
      <c r="C15" s="11"/>
      <c r="D15" s="122" t="s">
        <v>3</v>
      </c>
      <c r="E15" s="123"/>
      <c r="F15" s="28" t="s">
        <v>21</v>
      </c>
      <c r="G15" s="28" t="s">
        <v>21</v>
      </c>
      <c r="H15" s="29" t="s">
        <v>22</v>
      </c>
      <c r="I15" s="29" t="s">
        <v>23</v>
      </c>
      <c r="J15" s="25"/>
      <c r="K15" s="25"/>
      <c r="L15" s="1"/>
    </row>
    <row r="16" spans="1:12" s="9" customFormat="1" ht="10.5" x14ac:dyDescent="0.15">
      <c r="D16" s="15" t="s">
        <v>7</v>
      </c>
      <c r="E16" s="15" t="s">
        <v>8</v>
      </c>
      <c r="F16" s="21" t="s">
        <v>24</v>
      </c>
      <c r="G16" s="21" t="s">
        <v>24</v>
      </c>
      <c r="H16" s="15" t="s">
        <v>25</v>
      </c>
      <c r="I16" s="15" t="s">
        <v>11</v>
      </c>
      <c r="J16" s="25"/>
      <c r="K16" s="25"/>
    </row>
    <row r="17" spans="1:13" x14ac:dyDescent="0.2">
      <c r="A17" s="9"/>
      <c r="B17" s="9"/>
      <c r="C17" s="9"/>
      <c r="D17" s="20"/>
      <c r="E17" s="20"/>
      <c r="F17" s="21" t="s">
        <v>26</v>
      </c>
      <c r="G17" s="15" t="s">
        <v>27</v>
      </c>
      <c r="H17" s="21" t="s">
        <v>28</v>
      </c>
      <c r="I17" s="15" t="s">
        <v>29</v>
      </c>
      <c r="J17" s="25"/>
      <c r="K17" s="25"/>
      <c r="L17" s="9"/>
    </row>
    <row r="18" spans="1:13" s="9" customFormat="1" ht="10.5" x14ac:dyDescent="0.15">
      <c r="A18" s="17"/>
      <c r="B18" s="17"/>
      <c r="C18" s="17"/>
      <c r="D18" s="30"/>
      <c r="E18" s="30"/>
      <c r="F18" s="31" t="s">
        <v>30</v>
      </c>
      <c r="G18" s="31" t="s">
        <v>31</v>
      </c>
      <c r="H18" s="31" t="s">
        <v>32</v>
      </c>
      <c r="I18" s="31" t="s">
        <v>32</v>
      </c>
      <c r="J18" s="25"/>
      <c r="K18" s="25"/>
    </row>
    <row r="19" spans="1:13" x14ac:dyDescent="0.2">
      <c r="A19" s="9"/>
      <c r="B19" s="9"/>
      <c r="D19" s="26"/>
      <c r="E19" s="26"/>
      <c r="F19" s="27"/>
      <c r="G19" s="27"/>
      <c r="H19" s="27"/>
      <c r="I19" s="27"/>
      <c r="J19" s="27"/>
      <c r="K19" s="27"/>
      <c r="L19" s="9"/>
    </row>
    <row r="20" spans="1:13" x14ac:dyDescent="0.2">
      <c r="A20" s="22">
        <v>3</v>
      </c>
      <c r="B20" s="9" t="s">
        <v>33</v>
      </c>
      <c r="C20" s="9"/>
      <c r="D20" s="23">
        <v>1.1100000000000001</v>
      </c>
      <c r="E20" s="23">
        <v>0.01</v>
      </c>
      <c r="F20" s="25">
        <v>60701057</v>
      </c>
      <c r="G20" s="25">
        <v>60742752</v>
      </c>
      <c r="H20" s="25">
        <v>121839423</v>
      </c>
      <c r="I20" s="25">
        <f>+H20-G20-F20</f>
        <v>395614</v>
      </c>
      <c r="J20" s="25"/>
      <c r="K20" s="25"/>
    </row>
    <row r="21" spans="1:13" x14ac:dyDescent="0.2">
      <c r="A21" s="9"/>
      <c r="D21" s="26"/>
      <c r="E21" s="26"/>
      <c r="F21" s="27"/>
      <c r="G21" s="27"/>
      <c r="H21" s="27"/>
      <c r="I21" s="25"/>
      <c r="J21" s="27"/>
      <c r="K21" s="27"/>
      <c r="L21" s="9"/>
    </row>
    <row r="22" spans="1:13" x14ac:dyDescent="0.2">
      <c r="D22" s="26"/>
      <c r="E22" s="26"/>
      <c r="F22" s="27"/>
      <c r="G22" s="27"/>
      <c r="H22" s="27"/>
      <c r="I22" s="27"/>
      <c r="J22" s="27"/>
      <c r="K22" s="27"/>
    </row>
    <row r="23" spans="1:13" x14ac:dyDescent="0.2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3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13" x14ac:dyDescent="0.2">
      <c r="A25" s="2" t="s">
        <v>35</v>
      </c>
      <c r="B25" s="2"/>
      <c r="C25" s="6"/>
      <c r="D25" s="6"/>
      <c r="E25" s="33"/>
      <c r="F25" s="7"/>
      <c r="G25" s="7"/>
      <c r="H25" s="7"/>
      <c r="I25" s="7"/>
      <c r="J25" s="7"/>
      <c r="K25" s="7"/>
      <c r="L25" s="7"/>
      <c r="M25" s="7"/>
    </row>
    <row r="26" spans="1:13" x14ac:dyDescent="0.2">
      <c r="A26" s="5" t="s">
        <v>36</v>
      </c>
      <c r="B26" s="5"/>
      <c r="C26" s="6"/>
      <c r="D26" s="6"/>
      <c r="E26" s="7"/>
      <c r="F26" s="7"/>
      <c r="G26" s="7"/>
      <c r="H26" s="7"/>
      <c r="I26" s="7"/>
      <c r="J26" s="7"/>
      <c r="K26" s="7"/>
      <c r="L26" s="7"/>
      <c r="M26" s="7"/>
    </row>
    <row r="27" spans="1:13" x14ac:dyDescent="0.2">
      <c r="A27" s="4" t="s">
        <v>34</v>
      </c>
      <c r="B27" s="5"/>
      <c r="C27" s="6"/>
      <c r="D27" s="6"/>
      <c r="E27" s="7"/>
      <c r="F27" s="7"/>
      <c r="G27" s="7"/>
      <c r="H27" s="7"/>
      <c r="I27" s="7"/>
      <c r="J27" s="7"/>
      <c r="K27" s="7"/>
      <c r="L27" s="7"/>
      <c r="M27" s="34"/>
    </row>
    <row r="28" spans="1:13" x14ac:dyDescent="0.2">
      <c r="A28" s="10" t="s">
        <v>2</v>
      </c>
      <c r="B28" s="10"/>
      <c r="C28" s="29" t="s">
        <v>16</v>
      </c>
      <c r="D28" s="123" t="s">
        <v>3</v>
      </c>
      <c r="E28" s="123"/>
      <c r="F28" s="29" t="s">
        <v>37</v>
      </c>
      <c r="G28" s="28" t="s">
        <v>38</v>
      </c>
      <c r="H28" s="28" t="s">
        <v>39</v>
      </c>
      <c r="I28" s="29" t="s">
        <v>40</v>
      </c>
      <c r="J28" s="29" t="s">
        <v>5</v>
      </c>
      <c r="K28" s="29" t="s">
        <v>5</v>
      </c>
      <c r="L28" s="29" t="s">
        <v>5</v>
      </c>
      <c r="M28" s="29" t="s">
        <v>5</v>
      </c>
    </row>
    <row r="29" spans="1:13" x14ac:dyDescent="0.2">
      <c r="A29" s="7"/>
      <c r="B29" s="7"/>
      <c r="C29" s="21" t="s">
        <v>41</v>
      </c>
      <c r="D29" s="15" t="s">
        <v>7</v>
      </c>
      <c r="E29" s="15" t="s">
        <v>8</v>
      </c>
      <c r="F29" s="21" t="s">
        <v>42</v>
      </c>
      <c r="G29" s="21" t="s">
        <v>43</v>
      </c>
      <c r="H29" s="15" t="s">
        <v>44</v>
      </c>
      <c r="I29" s="15" t="s">
        <v>45</v>
      </c>
      <c r="J29" s="15" t="s">
        <v>46</v>
      </c>
      <c r="K29" s="15" t="s">
        <v>47</v>
      </c>
      <c r="L29" s="35" t="s">
        <v>48</v>
      </c>
      <c r="M29" s="36" t="s">
        <v>49</v>
      </c>
    </row>
    <row r="30" spans="1:13" x14ac:dyDescent="0.2">
      <c r="A30" s="34"/>
      <c r="B30" s="34"/>
      <c r="C30" s="34"/>
      <c r="D30" s="34"/>
      <c r="E30" s="34"/>
      <c r="F30" s="37" t="s">
        <v>50</v>
      </c>
      <c r="G30" s="37" t="s">
        <v>41</v>
      </c>
      <c r="H30" s="37" t="s">
        <v>50</v>
      </c>
      <c r="I30" s="31"/>
      <c r="J30" s="38"/>
      <c r="K30" s="38"/>
      <c r="L30" s="38"/>
      <c r="M30" s="38"/>
    </row>
    <row r="31" spans="1:13" x14ac:dyDescent="0.2">
      <c r="A31" s="7"/>
      <c r="B31" s="7"/>
      <c r="C31" s="7"/>
      <c r="D31" s="7"/>
      <c r="E31" s="7"/>
      <c r="F31" s="39"/>
      <c r="G31" s="21"/>
      <c r="H31" s="39"/>
      <c r="I31" s="40"/>
      <c r="J31" s="7"/>
      <c r="K31" s="7"/>
      <c r="L31" s="7"/>
      <c r="M31" s="7"/>
    </row>
    <row r="32" spans="1:13" x14ac:dyDescent="0.2">
      <c r="A32" s="2" t="s">
        <v>51</v>
      </c>
      <c r="B32" s="7"/>
      <c r="C32" s="7"/>
      <c r="D32" s="7"/>
      <c r="E32" s="7"/>
      <c r="F32" s="39"/>
      <c r="G32" s="7"/>
      <c r="H32" s="41"/>
      <c r="I32" s="40"/>
      <c r="J32" s="7"/>
      <c r="K32" s="7"/>
      <c r="L32" s="7"/>
      <c r="M32" s="7"/>
    </row>
    <row r="33" spans="1:13" x14ac:dyDescent="0.2">
      <c r="A33" s="41">
        <v>1</v>
      </c>
      <c r="B33" s="42" t="s">
        <v>52</v>
      </c>
      <c r="C33" s="7">
        <v>1784028</v>
      </c>
      <c r="D33" s="43">
        <v>0.52</v>
      </c>
      <c r="E33" s="43">
        <v>0.28999999999999998</v>
      </c>
      <c r="F33" s="7">
        <v>2289339</v>
      </c>
      <c r="G33" s="7">
        <f t="shared" ref="G33:G57" si="0">+J33+K33+L33+M33</f>
        <v>2513557</v>
      </c>
      <c r="H33" s="41">
        <f t="shared" ref="H33:H57" si="1">G33-F33</f>
        <v>224218</v>
      </c>
      <c r="I33" s="7">
        <v>0</v>
      </c>
      <c r="J33" s="7">
        <v>0</v>
      </c>
      <c r="K33" s="7">
        <v>376069</v>
      </c>
      <c r="L33" s="7">
        <v>184734</v>
      </c>
      <c r="M33" s="7">
        <v>1952754</v>
      </c>
    </row>
    <row r="34" spans="1:13" x14ac:dyDescent="0.2">
      <c r="A34" s="41">
        <v>2</v>
      </c>
      <c r="B34" s="42" t="s">
        <v>53</v>
      </c>
      <c r="C34" s="7">
        <v>1784028</v>
      </c>
      <c r="D34" s="43">
        <v>0.63</v>
      </c>
      <c r="E34" s="43">
        <v>0.42</v>
      </c>
      <c r="F34" s="7">
        <v>2227360</v>
      </c>
      <c r="G34" s="7">
        <f t="shared" si="0"/>
        <v>2412341</v>
      </c>
      <c r="H34" s="41">
        <f t="shared" si="1"/>
        <v>184981</v>
      </c>
      <c r="I34" s="7">
        <v>8749</v>
      </c>
      <c r="J34" s="7">
        <v>0</v>
      </c>
      <c r="K34" s="7">
        <v>443332</v>
      </c>
      <c r="L34" s="7">
        <v>0</v>
      </c>
      <c r="M34" s="7">
        <v>1969009</v>
      </c>
    </row>
    <row r="35" spans="1:13" x14ac:dyDescent="0.2">
      <c r="A35" s="41">
        <v>3</v>
      </c>
      <c r="B35" s="44" t="s">
        <v>54</v>
      </c>
      <c r="C35" s="7">
        <v>6453346</v>
      </c>
      <c r="D35" s="43">
        <v>2.19</v>
      </c>
      <c r="E35" s="43">
        <v>0.48</v>
      </c>
      <c r="F35" s="7">
        <v>30002560</v>
      </c>
      <c r="G35" s="7">
        <f t="shared" si="0"/>
        <v>35410465</v>
      </c>
      <c r="H35" s="41">
        <f t="shared" si="1"/>
        <v>5407905</v>
      </c>
      <c r="I35" s="7">
        <v>4043301</v>
      </c>
      <c r="J35" s="7">
        <v>0</v>
      </c>
      <c r="K35" s="7">
        <v>23585368</v>
      </c>
      <c r="L35" s="7">
        <v>0</v>
      </c>
      <c r="M35" s="7">
        <v>11825097</v>
      </c>
    </row>
    <row r="36" spans="1:13" x14ac:dyDescent="0.2">
      <c r="A36" s="41">
        <v>4</v>
      </c>
      <c r="B36" s="42" t="s">
        <v>55</v>
      </c>
      <c r="C36" s="7">
        <v>10762971</v>
      </c>
      <c r="D36" s="43">
        <v>8.9700000000000006</v>
      </c>
      <c r="E36" s="43">
        <v>0.18</v>
      </c>
      <c r="F36" s="7">
        <v>188251267</v>
      </c>
      <c r="G36" s="7">
        <f t="shared" si="0"/>
        <v>193754196</v>
      </c>
      <c r="H36" s="41">
        <f t="shared" si="1"/>
        <v>5502929</v>
      </c>
      <c r="I36" s="7">
        <v>3290702</v>
      </c>
      <c r="J36" s="7">
        <v>164355857</v>
      </c>
      <c r="K36" s="7">
        <v>13132439</v>
      </c>
      <c r="L36" s="7">
        <v>0</v>
      </c>
      <c r="M36" s="7">
        <v>16265900</v>
      </c>
    </row>
    <row r="37" spans="1:13" x14ac:dyDescent="0.2">
      <c r="A37" s="41">
        <v>5</v>
      </c>
      <c r="B37" s="42" t="s">
        <v>56</v>
      </c>
      <c r="C37" s="7">
        <v>8332379</v>
      </c>
      <c r="D37" s="43">
        <v>5.15</v>
      </c>
      <c r="E37" s="43">
        <v>0.64</v>
      </c>
      <c r="F37" s="7">
        <v>77301715</v>
      </c>
      <c r="G37" s="7">
        <f t="shared" si="0"/>
        <v>87003990</v>
      </c>
      <c r="H37" s="41">
        <f t="shared" si="1"/>
        <v>9702275</v>
      </c>
      <c r="I37" s="7">
        <v>259278</v>
      </c>
      <c r="J37" s="7">
        <v>40490553</v>
      </c>
      <c r="K37" s="7">
        <v>32908815</v>
      </c>
      <c r="L37" s="7">
        <v>4279</v>
      </c>
      <c r="M37" s="7">
        <v>13600343</v>
      </c>
    </row>
    <row r="38" spans="1:13" x14ac:dyDescent="0.2">
      <c r="A38" s="41">
        <v>6</v>
      </c>
      <c r="B38" s="42" t="s">
        <v>57</v>
      </c>
      <c r="C38" s="7">
        <v>107896690</v>
      </c>
      <c r="D38" s="43">
        <v>9.9700000000000006</v>
      </c>
      <c r="E38" s="43">
        <v>0.73</v>
      </c>
      <c r="F38" s="7">
        <v>1488575929</v>
      </c>
      <c r="G38" s="7">
        <f t="shared" si="0"/>
        <v>1514151906</v>
      </c>
      <c r="H38" s="41">
        <f t="shared" si="1"/>
        <v>25575977</v>
      </c>
      <c r="I38" s="7">
        <v>53373465</v>
      </c>
      <c r="J38" s="7">
        <v>1324494393</v>
      </c>
      <c r="K38" s="7">
        <v>58631622</v>
      </c>
      <c r="L38" s="7">
        <v>16038</v>
      </c>
      <c r="M38" s="7">
        <v>131009853</v>
      </c>
    </row>
    <row r="39" spans="1:13" x14ac:dyDescent="0.2">
      <c r="A39" s="41">
        <v>7</v>
      </c>
      <c r="B39" s="44" t="s">
        <v>58</v>
      </c>
      <c r="C39" s="7">
        <v>14803285</v>
      </c>
      <c r="D39" s="43">
        <v>2.83</v>
      </c>
      <c r="E39" s="43">
        <v>0.85</v>
      </c>
      <c r="F39" s="7">
        <v>49357070</v>
      </c>
      <c r="G39" s="7">
        <f t="shared" si="0"/>
        <v>57914068</v>
      </c>
      <c r="H39" s="41">
        <f t="shared" si="1"/>
        <v>8556998</v>
      </c>
      <c r="I39" s="7">
        <v>416437</v>
      </c>
      <c r="J39" s="7">
        <v>0</v>
      </c>
      <c r="K39" s="7">
        <v>34553785</v>
      </c>
      <c r="L39" s="7">
        <v>0</v>
      </c>
      <c r="M39" s="7">
        <v>23360283</v>
      </c>
    </row>
    <row r="40" spans="1:13" x14ac:dyDescent="0.2">
      <c r="A40" s="41">
        <v>8</v>
      </c>
      <c r="B40" s="44" t="s">
        <v>59</v>
      </c>
      <c r="C40" s="7">
        <v>42830566</v>
      </c>
      <c r="D40" s="43">
        <v>8.06</v>
      </c>
      <c r="E40" s="43">
        <v>0.22</v>
      </c>
      <c r="F40" s="7">
        <v>774465695</v>
      </c>
      <c r="G40" s="7">
        <f t="shared" si="0"/>
        <v>810395910</v>
      </c>
      <c r="H40" s="41">
        <f t="shared" si="1"/>
        <v>35930215</v>
      </c>
      <c r="I40" s="7">
        <v>5012619</v>
      </c>
      <c r="J40" s="7">
        <v>625581553</v>
      </c>
      <c r="K40" s="7">
        <v>104231972</v>
      </c>
      <c r="L40" s="7">
        <v>2954977</v>
      </c>
      <c r="M40" s="7">
        <v>77627408</v>
      </c>
    </row>
    <row r="41" spans="1:13" x14ac:dyDescent="0.2">
      <c r="A41" s="41">
        <v>9</v>
      </c>
      <c r="B41" s="42" t="s">
        <v>60</v>
      </c>
      <c r="C41" s="41">
        <v>1784028</v>
      </c>
      <c r="D41" s="45">
        <v>0.38</v>
      </c>
      <c r="E41" s="45">
        <v>0.08</v>
      </c>
      <c r="F41" s="41">
        <v>2423019</v>
      </c>
      <c r="G41" s="7">
        <f t="shared" si="0"/>
        <v>2462463</v>
      </c>
      <c r="H41" s="41">
        <f t="shared" si="1"/>
        <v>39444</v>
      </c>
      <c r="I41" s="41">
        <v>108897</v>
      </c>
      <c r="J41" s="41">
        <v>0</v>
      </c>
      <c r="K41" s="41">
        <v>638991</v>
      </c>
      <c r="L41" s="41">
        <v>0</v>
      </c>
      <c r="M41" s="41">
        <v>1823472</v>
      </c>
    </row>
    <row r="42" spans="1:13" x14ac:dyDescent="0.2">
      <c r="A42" s="41">
        <v>10</v>
      </c>
      <c r="B42" s="42" t="s">
        <v>61</v>
      </c>
      <c r="C42" s="7">
        <v>16242642</v>
      </c>
      <c r="D42" s="43">
        <v>5.51</v>
      </c>
      <c r="E42" s="43">
        <v>7.0000000000000007E-2</v>
      </c>
      <c r="F42" s="7">
        <v>304902042</v>
      </c>
      <c r="G42" s="7">
        <f t="shared" si="0"/>
        <v>339881806</v>
      </c>
      <c r="H42" s="41">
        <f t="shared" si="1"/>
        <v>34979764</v>
      </c>
      <c r="I42" s="7">
        <v>3340737</v>
      </c>
      <c r="J42" s="7">
        <v>286038658</v>
      </c>
      <c r="K42" s="7">
        <v>2472276</v>
      </c>
      <c r="L42" s="7">
        <v>148466</v>
      </c>
      <c r="M42" s="7">
        <v>51222406</v>
      </c>
    </row>
    <row r="43" spans="1:13" x14ac:dyDescent="0.2">
      <c r="A43" s="41">
        <v>11</v>
      </c>
      <c r="B43" s="42" t="s">
        <v>62</v>
      </c>
      <c r="C43" s="7">
        <v>118744069</v>
      </c>
      <c r="D43" s="43">
        <v>7.47</v>
      </c>
      <c r="E43" s="43">
        <v>0.45</v>
      </c>
      <c r="F43" s="7">
        <v>2060151639</v>
      </c>
      <c r="G43" s="7">
        <f t="shared" si="0"/>
        <v>2210089676</v>
      </c>
      <c r="H43" s="41">
        <f t="shared" si="1"/>
        <v>149938037</v>
      </c>
      <c r="I43" s="7">
        <v>41903606</v>
      </c>
      <c r="J43" s="7">
        <v>1783228145</v>
      </c>
      <c r="K43" s="7">
        <v>155573648</v>
      </c>
      <c r="L43" s="7">
        <v>364364</v>
      </c>
      <c r="M43" s="7">
        <v>270923519</v>
      </c>
    </row>
    <row r="44" spans="1:13" x14ac:dyDescent="0.2">
      <c r="A44" s="41">
        <v>12</v>
      </c>
      <c r="B44" s="42" t="s">
        <v>63</v>
      </c>
      <c r="C44" s="7">
        <v>55017824</v>
      </c>
      <c r="D44" s="43">
        <v>8.24</v>
      </c>
      <c r="E44" s="43">
        <v>0.31</v>
      </c>
      <c r="F44" s="7">
        <v>1021521159</v>
      </c>
      <c r="G44" s="7">
        <f t="shared" si="0"/>
        <v>1056436370</v>
      </c>
      <c r="H44" s="41">
        <f t="shared" si="1"/>
        <v>34915211</v>
      </c>
      <c r="I44" s="7">
        <v>7695571</v>
      </c>
      <c r="J44" s="7">
        <v>928692296</v>
      </c>
      <c r="K44" s="7">
        <v>38031262</v>
      </c>
      <c r="L44" s="7">
        <v>0</v>
      </c>
      <c r="M44" s="7">
        <v>89712812</v>
      </c>
    </row>
    <row r="45" spans="1:13" x14ac:dyDescent="0.2">
      <c r="A45" s="41">
        <v>13</v>
      </c>
      <c r="B45" s="44" t="s">
        <v>64</v>
      </c>
      <c r="C45" s="7">
        <v>22679271</v>
      </c>
      <c r="D45" s="43">
        <v>6.59</v>
      </c>
      <c r="E45" s="43">
        <v>0.26</v>
      </c>
      <c r="F45" s="7">
        <v>380188377</v>
      </c>
      <c r="G45" s="7">
        <f t="shared" si="0"/>
        <v>408537572</v>
      </c>
      <c r="H45" s="41">
        <f t="shared" si="1"/>
        <v>28349195</v>
      </c>
      <c r="I45" s="7">
        <v>10569799</v>
      </c>
      <c r="J45" s="7">
        <v>313388462</v>
      </c>
      <c r="K45" s="7">
        <v>44876748</v>
      </c>
      <c r="L45" s="7">
        <v>296097</v>
      </c>
      <c r="M45" s="7">
        <v>49976265</v>
      </c>
    </row>
    <row r="46" spans="1:13" x14ac:dyDescent="0.2">
      <c r="A46" s="41">
        <v>14</v>
      </c>
      <c r="B46" s="42" t="s">
        <v>65</v>
      </c>
      <c r="C46" s="7">
        <v>26987157</v>
      </c>
      <c r="D46" s="43">
        <v>12.06</v>
      </c>
      <c r="E46" s="43">
        <v>0.45</v>
      </c>
      <c r="F46" s="7">
        <v>560911942</v>
      </c>
      <c r="G46" s="7">
        <f t="shared" si="0"/>
        <v>566312078</v>
      </c>
      <c r="H46" s="41">
        <f t="shared" si="1"/>
        <v>5400136</v>
      </c>
      <c r="I46" s="7">
        <v>10751556</v>
      </c>
      <c r="J46" s="7">
        <v>436105227</v>
      </c>
      <c r="K46" s="7">
        <v>96529303</v>
      </c>
      <c r="L46" s="7">
        <v>214452</v>
      </c>
      <c r="M46" s="7">
        <v>33463096</v>
      </c>
    </row>
    <row r="47" spans="1:13" x14ac:dyDescent="0.2">
      <c r="A47" s="41">
        <v>15</v>
      </c>
      <c r="B47" s="42" t="s">
        <v>66</v>
      </c>
      <c r="C47" s="7">
        <v>1784028</v>
      </c>
      <c r="D47" s="43">
        <v>0.54</v>
      </c>
      <c r="E47" s="43">
        <v>0.03</v>
      </c>
      <c r="F47" s="7">
        <v>3285977</v>
      </c>
      <c r="G47" s="7">
        <f t="shared" si="0"/>
        <v>3733248.7</v>
      </c>
      <c r="H47" s="41">
        <f t="shared" si="1"/>
        <v>447271.70000000019</v>
      </c>
      <c r="I47" s="7">
        <v>683509.3</v>
      </c>
      <c r="J47" s="7">
        <v>0</v>
      </c>
      <c r="K47" s="7">
        <v>1501948.8</v>
      </c>
      <c r="L47" s="7">
        <v>0</v>
      </c>
      <c r="M47" s="7">
        <v>2231299.9</v>
      </c>
    </row>
    <row r="48" spans="1:13" x14ac:dyDescent="0.2">
      <c r="A48" s="41">
        <v>16</v>
      </c>
      <c r="B48" s="42" t="s">
        <v>67</v>
      </c>
      <c r="C48" s="7">
        <v>106702892</v>
      </c>
      <c r="D48" s="43">
        <v>8.44</v>
      </c>
      <c r="E48" s="43">
        <v>0.1</v>
      </c>
      <c r="F48" s="7">
        <v>1875003352</v>
      </c>
      <c r="G48" s="7">
        <f t="shared" si="0"/>
        <v>1959394514</v>
      </c>
      <c r="H48" s="41">
        <f t="shared" si="1"/>
        <v>84391162</v>
      </c>
      <c r="I48" s="7">
        <v>6981565</v>
      </c>
      <c r="J48" s="7">
        <v>1612202082</v>
      </c>
      <c r="K48" s="7">
        <v>157483987</v>
      </c>
      <c r="L48" s="7">
        <v>768301</v>
      </c>
      <c r="M48" s="7">
        <v>188940144</v>
      </c>
    </row>
    <row r="49" spans="1:13" x14ac:dyDescent="0.2">
      <c r="A49" s="41">
        <v>17</v>
      </c>
      <c r="B49" s="42" t="s">
        <v>68</v>
      </c>
      <c r="C49" s="7">
        <v>19638047</v>
      </c>
      <c r="D49" s="43">
        <v>2.85</v>
      </c>
      <c r="E49" s="43">
        <v>0.46</v>
      </c>
      <c r="F49" s="7">
        <v>174731964</v>
      </c>
      <c r="G49" s="7">
        <f t="shared" si="0"/>
        <v>195740010</v>
      </c>
      <c r="H49" s="41">
        <f t="shared" si="1"/>
        <v>21008046</v>
      </c>
      <c r="I49" s="7">
        <v>9916192</v>
      </c>
      <c r="J49" s="7">
        <v>31770580</v>
      </c>
      <c r="K49" s="7">
        <f>8770982+53241600+3472061+60601784</f>
        <v>126086427</v>
      </c>
      <c r="L49" s="7">
        <v>0</v>
      </c>
      <c r="M49" s="7">
        <v>37883003</v>
      </c>
    </row>
    <row r="50" spans="1:13" x14ac:dyDescent="0.2">
      <c r="A50" s="41">
        <v>18</v>
      </c>
      <c r="B50" s="44" t="s">
        <v>69</v>
      </c>
      <c r="C50" s="7">
        <v>1844848</v>
      </c>
      <c r="D50" s="43">
        <v>12.95</v>
      </c>
      <c r="E50" s="43">
        <v>0.57999999999999996</v>
      </c>
      <c r="F50" s="7">
        <v>31828148</v>
      </c>
      <c r="G50" s="7">
        <f t="shared" si="0"/>
        <v>32894896</v>
      </c>
      <c r="H50" s="41">
        <f t="shared" si="1"/>
        <v>1066748</v>
      </c>
      <c r="I50" s="7">
        <v>64235</v>
      </c>
      <c r="J50" s="7">
        <v>28689941</v>
      </c>
      <c r="K50" s="7">
        <v>1317091</v>
      </c>
      <c r="L50" s="7">
        <v>0</v>
      </c>
      <c r="M50" s="7">
        <v>2887864</v>
      </c>
    </row>
    <row r="51" spans="1:13" x14ac:dyDescent="0.2">
      <c r="A51" s="41">
        <v>19</v>
      </c>
      <c r="B51" s="42" t="s">
        <v>70</v>
      </c>
      <c r="C51" s="7">
        <v>86764326</v>
      </c>
      <c r="D51" s="43">
        <v>11.39</v>
      </c>
      <c r="E51" s="43">
        <v>0.15</v>
      </c>
      <c r="F51" s="7">
        <v>1501454327</v>
      </c>
      <c r="G51" s="7">
        <f t="shared" si="0"/>
        <v>1515542107</v>
      </c>
      <c r="H51" s="41">
        <f t="shared" si="1"/>
        <v>14087780</v>
      </c>
      <c r="I51" s="7">
        <v>5026185</v>
      </c>
      <c r="J51" s="7">
        <v>1322022207</v>
      </c>
      <c r="K51" s="7">
        <v>92087408</v>
      </c>
      <c r="L51" s="7">
        <v>11</v>
      </c>
      <c r="M51" s="7">
        <v>101432481</v>
      </c>
    </row>
    <row r="52" spans="1:13" x14ac:dyDescent="0.2">
      <c r="A52" s="41">
        <v>20</v>
      </c>
      <c r="B52" s="44" t="s">
        <v>71</v>
      </c>
      <c r="C52" s="7">
        <v>21203665</v>
      </c>
      <c r="D52" s="43">
        <v>11.9</v>
      </c>
      <c r="E52" s="43">
        <v>0.1</v>
      </c>
      <c r="F52" s="7">
        <v>394001408</v>
      </c>
      <c r="G52" s="7">
        <f t="shared" si="0"/>
        <v>399390521</v>
      </c>
      <c r="H52" s="41">
        <f t="shared" si="1"/>
        <v>5389113</v>
      </c>
      <c r="I52" s="7">
        <v>710803</v>
      </c>
      <c r="J52" s="7">
        <v>366706815</v>
      </c>
      <c r="K52" s="7">
        <v>6090928</v>
      </c>
      <c r="L52" s="7">
        <v>0</v>
      </c>
      <c r="M52" s="7">
        <v>26592778</v>
      </c>
    </row>
    <row r="53" spans="1:13" x14ac:dyDescent="0.2">
      <c r="A53" s="41">
        <v>21</v>
      </c>
      <c r="B53" s="42" t="s">
        <v>72</v>
      </c>
      <c r="C53" s="7">
        <v>41120735</v>
      </c>
      <c r="D53" s="43">
        <v>12.2</v>
      </c>
      <c r="E53" s="43">
        <v>0.26</v>
      </c>
      <c r="F53" s="7">
        <v>765286714</v>
      </c>
      <c r="G53" s="7">
        <f t="shared" si="0"/>
        <v>768467122</v>
      </c>
      <c r="H53" s="41">
        <f t="shared" si="1"/>
        <v>3180408</v>
      </c>
      <c r="I53" s="7">
        <v>11217165</v>
      </c>
      <c r="J53" s="7">
        <v>694513382</v>
      </c>
      <c r="K53" s="7">
        <f>772878+6503399+25516656</f>
        <v>32792933</v>
      </c>
      <c r="L53" s="7">
        <v>0</v>
      </c>
      <c r="M53" s="7">
        <v>41160807</v>
      </c>
    </row>
    <row r="54" spans="1:13" x14ac:dyDescent="0.2">
      <c r="A54" s="41">
        <v>22</v>
      </c>
      <c r="B54" s="42" t="s">
        <v>73</v>
      </c>
      <c r="C54" s="7">
        <v>74362458</v>
      </c>
      <c r="D54" s="43">
        <v>16.11</v>
      </c>
      <c r="E54" s="43">
        <v>0.27</v>
      </c>
      <c r="F54" s="7">
        <v>1393610796</v>
      </c>
      <c r="G54" s="7">
        <f t="shared" si="0"/>
        <v>1402682118</v>
      </c>
      <c r="H54" s="41">
        <f t="shared" si="1"/>
        <v>9071322</v>
      </c>
      <c r="I54" s="7">
        <v>8956633</v>
      </c>
      <c r="J54" s="7">
        <v>1292526850</v>
      </c>
      <c r="K54" s="7">
        <v>27504965</v>
      </c>
      <c r="L54" s="7">
        <v>0</v>
      </c>
      <c r="M54" s="7">
        <v>82650303</v>
      </c>
    </row>
    <row r="55" spans="1:13" x14ac:dyDescent="0.2">
      <c r="A55" s="41">
        <v>23</v>
      </c>
      <c r="B55" s="42" t="s">
        <v>74</v>
      </c>
      <c r="C55" s="7">
        <v>15079738</v>
      </c>
      <c r="D55" s="43">
        <v>9.02</v>
      </c>
      <c r="E55" s="43">
        <v>0.28000000000000003</v>
      </c>
      <c r="F55" s="7">
        <v>278183581</v>
      </c>
      <c r="G55" s="7">
        <f t="shared" si="0"/>
        <v>280706783</v>
      </c>
      <c r="H55" s="41">
        <f t="shared" si="1"/>
        <v>2523202</v>
      </c>
      <c r="I55" s="7">
        <v>10236213</v>
      </c>
      <c r="J55" s="7">
        <v>260128404</v>
      </c>
      <c r="K55" s="7">
        <v>3023226</v>
      </c>
      <c r="L55" s="7">
        <v>1685</v>
      </c>
      <c r="M55" s="7">
        <v>17553468</v>
      </c>
    </row>
    <row r="56" spans="1:13" x14ac:dyDescent="0.2">
      <c r="A56" s="41">
        <v>24</v>
      </c>
      <c r="B56" s="42" t="s">
        <v>75</v>
      </c>
      <c r="C56" s="7">
        <v>18883348</v>
      </c>
      <c r="D56" s="43">
        <v>0.76</v>
      </c>
      <c r="E56" s="43">
        <v>0.24</v>
      </c>
      <c r="F56" s="7">
        <v>63687333</v>
      </c>
      <c r="G56" s="7">
        <f t="shared" si="0"/>
        <v>73536514</v>
      </c>
      <c r="H56" s="41">
        <f t="shared" si="1"/>
        <v>9849181</v>
      </c>
      <c r="I56" s="7">
        <v>41147176</v>
      </c>
      <c r="J56" s="7">
        <v>0</v>
      </c>
      <c r="K56" s="7">
        <f>4467724+31512057+8914920</f>
        <v>44894701</v>
      </c>
      <c r="L56" s="7">
        <v>50808</v>
      </c>
      <c r="M56" s="7">
        <v>28591005</v>
      </c>
    </row>
    <row r="57" spans="1:13" x14ac:dyDescent="0.2">
      <c r="A57" s="41">
        <v>25</v>
      </c>
      <c r="B57" s="42" t="s">
        <v>76</v>
      </c>
      <c r="C57" s="7">
        <v>42032467</v>
      </c>
      <c r="D57" s="43">
        <v>9.49</v>
      </c>
      <c r="E57" s="43">
        <v>0.19</v>
      </c>
      <c r="F57" s="7">
        <v>709257027</v>
      </c>
      <c r="G57" s="7">
        <f t="shared" si="0"/>
        <v>726628325</v>
      </c>
      <c r="H57" s="41">
        <f t="shared" si="1"/>
        <v>17371298</v>
      </c>
      <c r="I57" s="7">
        <v>2892784</v>
      </c>
      <c r="J57" s="7">
        <v>592494838</v>
      </c>
      <c r="K57" s="7">
        <v>76326419</v>
      </c>
      <c r="L57" s="7">
        <v>228</v>
      </c>
      <c r="M57" s="7">
        <v>57806840</v>
      </c>
    </row>
    <row r="58" spans="1:13" x14ac:dyDescent="0.2">
      <c r="A58" s="46" t="s">
        <v>77</v>
      </c>
      <c r="B58" s="47"/>
      <c r="C58" s="48">
        <f>SUM(C33:C57)</f>
        <v>865518836</v>
      </c>
      <c r="D58" s="49"/>
      <c r="E58" s="49"/>
      <c r="F58" s="48">
        <f t="shared" ref="F58:M58" si="2">SUM(F33:F57)</f>
        <v>14132899740</v>
      </c>
      <c r="G58" s="48">
        <f t="shared" si="2"/>
        <v>14645992556.700001</v>
      </c>
      <c r="H58" s="48">
        <f t="shared" si="2"/>
        <v>513092816.69999999</v>
      </c>
      <c r="I58" s="48">
        <f t="shared" si="2"/>
        <v>238607177.30000001</v>
      </c>
      <c r="J58" s="48">
        <f t="shared" si="2"/>
        <v>12103430243</v>
      </c>
      <c r="K58" s="48">
        <f t="shared" si="2"/>
        <v>1175095663.8</v>
      </c>
      <c r="L58" s="48">
        <f t="shared" si="2"/>
        <v>5004440</v>
      </c>
      <c r="M58" s="48">
        <f t="shared" si="2"/>
        <v>1362462209.9000001</v>
      </c>
    </row>
    <row r="59" spans="1:13" x14ac:dyDescent="0.2">
      <c r="A59" s="50"/>
      <c r="B59" s="50"/>
      <c r="C59" s="7"/>
      <c r="D59" s="43"/>
      <c r="E59" s="43"/>
      <c r="F59" s="7"/>
      <c r="G59" s="7"/>
      <c r="H59" s="7"/>
      <c r="I59" s="7"/>
      <c r="J59" s="7"/>
      <c r="K59" s="7"/>
      <c r="L59" s="7"/>
      <c r="M59" s="7"/>
    </row>
    <row r="60" spans="1:13" x14ac:dyDescent="0.2">
      <c r="A60" s="2" t="s">
        <v>78</v>
      </c>
      <c r="B60" s="51"/>
      <c r="C60" s="7"/>
      <c r="D60" s="43"/>
      <c r="E60" s="43"/>
      <c r="F60" s="7"/>
      <c r="G60" s="41"/>
      <c r="H60" s="41"/>
      <c r="I60" s="7"/>
      <c r="J60" s="7"/>
      <c r="K60" s="7"/>
      <c r="L60" s="7"/>
      <c r="M60" s="52"/>
    </row>
    <row r="61" spans="1:13" x14ac:dyDescent="0.2">
      <c r="A61" s="41">
        <v>1</v>
      </c>
      <c r="B61" s="44" t="s">
        <v>79</v>
      </c>
      <c r="C61" s="7">
        <v>2378704</v>
      </c>
      <c r="D61" s="43">
        <v>1.56</v>
      </c>
      <c r="E61" s="43">
        <v>0.04</v>
      </c>
      <c r="F61" s="7">
        <v>36673406</v>
      </c>
      <c r="G61" s="41">
        <f>+J61+K61+L61+M61</f>
        <v>46081438</v>
      </c>
      <c r="H61" s="41">
        <f>G61-F61</f>
        <v>9408032</v>
      </c>
      <c r="I61" s="7">
        <v>11309680</v>
      </c>
      <c r="J61" s="7">
        <v>34243334</v>
      </c>
      <c r="K61" s="7">
        <v>51368</v>
      </c>
      <c r="L61" s="7">
        <v>0</v>
      </c>
      <c r="M61" s="7">
        <v>11786736</v>
      </c>
    </row>
    <row r="62" spans="1:13" x14ac:dyDescent="0.2">
      <c r="A62" s="41"/>
      <c r="B62" s="44"/>
      <c r="C62" s="7"/>
      <c r="D62" s="43"/>
      <c r="E62" s="43"/>
      <c r="F62" s="7"/>
      <c r="G62" s="41"/>
      <c r="H62" s="41"/>
      <c r="I62" s="7"/>
      <c r="J62" s="7"/>
      <c r="K62" s="7"/>
      <c r="L62" s="7"/>
      <c r="M62" s="7"/>
    </row>
    <row r="63" spans="1:13" x14ac:dyDescent="0.2">
      <c r="A63" s="46" t="s">
        <v>80</v>
      </c>
      <c r="B63" s="53"/>
      <c r="C63" s="48">
        <f>SUM(C61)</f>
        <v>2378704</v>
      </c>
      <c r="D63" s="49"/>
      <c r="E63" s="49"/>
      <c r="F63" s="48">
        <f t="shared" ref="F63:M63" si="3">SUM(F61)</f>
        <v>36673406</v>
      </c>
      <c r="G63" s="48">
        <f t="shared" si="3"/>
        <v>46081438</v>
      </c>
      <c r="H63" s="48">
        <f t="shared" si="3"/>
        <v>9408032</v>
      </c>
      <c r="I63" s="48">
        <f t="shared" si="3"/>
        <v>11309680</v>
      </c>
      <c r="J63" s="48">
        <f t="shared" si="3"/>
        <v>34243334</v>
      </c>
      <c r="K63" s="48">
        <f t="shared" si="3"/>
        <v>51368</v>
      </c>
      <c r="L63" s="48">
        <f t="shared" si="3"/>
        <v>0</v>
      </c>
      <c r="M63" s="48">
        <f t="shared" si="3"/>
        <v>11786736</v>
      </c>
    </row>
    <row r="64" spans="1:13" ht="13.5" thickBot="1" x14ac:dyDescent="0.25">
      <c r="A64" s="7"/>
      <c r="B64" s="7"/>
      <c r="C64" s="7"/>
      <c r="D64" s="43"/>
      <c r="E64" s="43"/>
      <c r="F64" s="7"/>
      <c r="G64" s="7"/>
      <c r="H64" s="7"/>
      <c r="I64" s="41"/>
      <c r="J64" s="41"/>
      <c r="K64" s="41"/>
      <c r="L64" s="7"/>
      <c r="M64" s="52"/>
    </row>
    <row r="65" spans="1:13" ht="13.5" thickBot="1" x14ac:dyDescent="0.25">
      <c r="A65" s="54" t="s">
        <v>81</v>
      </c>
      <c r="B65" s="55"/>
      <c r="C65" s="56">
        <f>C58+C63</f>
        <v>867897540</v>
      </c>
      <c r="D65" s="57"/>
      <c r="E65" s="57"/>
      <c r="F65" s="56">
        <f t="shared" ref="F65:M65" si="4">F58+F63</f>
        <v>14169573146</v>
      </c>
      <c r="G65" s="56">
        <f t="shared" si="4"/>
        <v>14692073994.700001</v>
      </c>
      <c r="H65" s="56">
        <f t="shared" si="4"/>
        <v>522500848.69999999</v>
      </c>
      <c r="I65" s="56">
        <f t="shared" si="4"/>
        <v>249916857.30000001</v>
      </c>
      <c r="J65" s="58">
        <f t="shared" si="4"/>
        <v>12137673577</v>
      </c>
      <c r="K65" s="58">
        <f t="shared" si="4"/>
        <v>1175147031.8</v>
      </c>
      <c r="L65" s="56">
        <f t="shared" si="4"/>
        <v>5004440</v>
      </c>
      <c r="M65" s="56">
        <f t="shared" si="4"/>
        <v>1374248945.9000001</v>
      </c>
    </row>
    <row r="66" spans="1:13" x14ac:dyDescent="0.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</sheetData>
  <mergeCells count="3">
    <mergeCell ref="D6:E6"/>
    <mergeCell ref="D15:E15"/>
    <mergeCell ref="D28:E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workbookViewId="0"/>
  </sheetViews>
  <sheetFormatPr baseColWidth="10" defaultRowHeight="12.75" x14ac:dyDescent="0.2"/>
  <cols>
    <col min="1" max="1" width="2.7109375" style="1" customWidth="1"/>
    <col min="2" max="2" width="21.5703125" style="1" customWidth="1"/>
    <col min="3" max="3" width="11.42578125" style="1"/>
    <col min="4" max="4" width="10" style="1" customWidth="1"/>
    <col min="5" max="5" width="10.140625" style="1" customWidth="1"/>
    <col min="6" max="6" width="15.85546875" style="1" customWidth="1"/>
    <col min="7" max="7" width="16" style="1" customWidth="1"/>
    <col min="8" max="8" width="17.85546875" style="1" customWidth="1"/>
    <col min="9" max="9" width="17.140625" style="1" customWidth="1"/>
    <col min="10" max="10" width="16.28515625" style="1" customWidth="1"/>
    <col min="11" max="11" width="17.5703125" style="1" customWidth="1"/>
    <col min="12" max="256" width="11.42578125" style="1"/>
    <col min="257" max="257" width="2.7109375" style="1" customWidth="1"/>
    <col min="258" max="258" width="21.5703125" style="1" customWidth="1"/>
    <col min="259" max="259" width="11.42578125" style="1"/>
    <col min="260" max="260" width="10" style="1" customWidth="1"/>
    <col min="261" max="261" width="10.140625" style="1" customWidth="1"/>
    <col min="262" max="262" width="15.85546875" style="1" customWidth="1"/>
    <col min="263" max="263" width="16" style="1" customWidth="1"/>
    <col min="264" max="264" width="17.85546875" style="1" customWidth="1"/>
    <col min="265" max="265" width="17.140625" style="1" customWidth="1"/>
    <col min="266" max="266" width="16.28515625" style="1" customWidth="1"/>
    <col min="267" max="267" width="17.5703125" style="1" customWidth="1"/>
    <col min="268" max="512" width="11.42578125" style="1"/>
    <col min="513" max="513" width="2.7109375" style="1" customWidth="1"/>
    <col min="514" max="514" width="21.5703125" style="1" customWidth="1"/>
    <col min="515" max="515" width="11.42578125" style="1"/>
    <col min="516" max="516" width="10" style="1" customWidth="1"/>
    <col min="517" max="517" width="10.140625" style="1" customWidth="1"/>
    <col min="518" max="518" width="15.85546875" style="1" customWidth="1"/>
    <col min="519" max="519" width="16" style="1" customWidth="1"/>
    <col min="520" max="520" width="17.85546875" style="1" customWidth="1"/>
    <col min="521" max="521" width="17.140625" style="1" customWidth="1"/>
    <col min="522" max="522" width="16.28515625" style="1" customWidth="1"/>
    <col min="523" max="523" width="17.5703125" style="1" customWidth="1"/>
    <col min="524" max="768" width="11.42578125" style="1"/>
    <col min="769" max="769" width="2.7109375" style="1" customWidth="1"/>
    <col min="770" max="770" width="21.5703125" style="1" customWidth="1"/>
    <col min="771" max="771" width="11.42578125" style="1"/>
    <col min="772" max="772" width="10" style="1" customWidth="1"/>
    <col min="773" max="773" width="10.140625" style="1" customWidth="1"/>
    <col min="774" max="774" width="15.85546875" style="1" customWidth="1"/>
    <col min="775" max="775" width="16" style="1" customWidth="1"/>
    <col min="776" max="776" width="17.85546875" style="1" customWidth="1"/>
    <col min="777" max="777" width="17.140625" style="1" customWidth="1"/>
    <col min="778" max="778" width="16.28515625" style="1" customWidth="1"/>
    <col min="779" max="779" width="17.5703125" style="1" customWidth="1"/>
    <col min="780" max="1024" width="11.42578125" style="1"/>
    <col min="1025" max="1025" width="2.7109375" style="1" customWidth="1"/>
    <col min="1026" max="1026" width="21.5703125" style="1" customWidth="1"/>
    <col min="1027" max="1027" width="11.42578125" style="1"/>
    <col min="1028" max="1028" width="10" style="1" customWidth="1"/>
    <col min="1029" max="1029" width="10.140625" style="1" customWidth="1"/>
    <col min="1030" max="1030" width="15.85546875" style="1" customWidth="1"/>
    <col min="1031" max="1031" width="16" style="1" customWidth="1"/>
    <col min="1032" max="1032" width="17.85546875" style="1" customWidth="1"/>
    <col min="1033" max="1033" width="17.140625" style="1" customWidth="1"/>
    <col min="1034" max="1034" width="16.28515625" style="1" customWidth="1"/>
    <col min="1035" max="1035" width="17.5703125" style="1" customWidth="1"/>
    <col min="1036" max="1280" width="11.42578125" style="1"/>
    <col min="1281" max="1281" width="2.7109375" style="1" customWidth="1"/>
    <col min="1282" max="1282" width="21.5703125" style="1" customWidth="1"/>
    <col min="1283" max="1283" width="11.42578125" style="1"/>
    <col min="1284" max="1284" width="10" style="1" customWidth="1"/>
    <col min="1285" max="1285" width="10.140625" style="1" customWidth="1"/>
    <col min="1286" max="1286" width="15.85546875" style="1" customWidth="1"/>
    <col min="1287" max="1287" width="16" style="1" customWidth="1"/>
    <col min="1288" max="1288" width="17.85546875" style="1" customWidth="1"/>
    <col min="1289" max="1289" width="17.140625" style="1" customWidth="1"/>
    <col min="1290" max="1290" width="16.28515625" style="1" customWidth="1"/>
    <col min="1291" max="1291" width="17.5703125" style="1" customWidth="1"/>
    <col min="1292" max="1536" width="11.42578125" style="1"/>
    <col min="1537" max="1537" width="2.7109375" style="1" customWidth="1"/>
    <col min="1538" max="1538" width="21.5703125" style="1" customWidth="1"/>
    <col min="1539" max="1539" width="11.42578125" style="1"/>
    <col min="1540" max="1540" width="10" style="1" customWidth="1"/>
    <col min="1541" max="1541" width="10.140625" style="1" customWidth="1"/>
    <col min="1542" max="1542" width="15.85546875" style="1" customWidth="1"/>
    <col min="1543" max="1543" width="16" style="1" customWidth="1"/>
    <col min="1544" max="1544" width="17.85546875" style="1" customWidth="1"/>
    <col min="1545" max="1545" width="17.140625" style="1" customWidth="1"/>
    <col min="1546" max="1546" width="16.28515625" style="1" customWidth="1"/>
    <col min="1547" max="1547" width="17.5703125" style="1" customWidth="1"/>
    <col min="1548" max="1792" width="11.42578125" style="1"/>
    <col min="1793" max="1793" width="2.7109375" style="1" customWidth="1"/>
    <col min="1794" max="1794" width="21.5703125" style="1" customWidth="1"/>
    <col min="1795" max="1795" width="11.42578125" style="1"/>
    <col min="1796" max="1796" width="10" style="1" customWidth="1"/>
    <col min="1797" max="1797" width="10.140625" style="1" customWidth="1"/>
    <col min="1798" max="1798" width="15.85546875" style="1" customWidth="1"/>
    <col min="1799" max="1799" width="16" style="1" customWidth="1"/>
    <col min="1800" max="1800" width="17.85546875" style="1" customWidth="1"/>
    <col min="1801" max="1801" width="17.140625" style="1" customWidth="1"/>
    <col min="1802" max="1802" width="16.28515625" style="1" customWidth="1"/>
    <col min="1803" max="1803" width="17.5703125" style="1" customWidth="1"/>
    <col min="1804" max="2048" width="11.42578125" style="1"/>
    <col min="2049" max="2049" width="2.7109375" style="1" customWidth="1"/>
    <col min="2050" max="2050" width="21.5703125" style="1" customWidth="1"/>
    <col min="2051" max="2051" width="11.42578125" style="1"/>
    <col min="2052" max="2052" width="10" style="1" customWidth="1"/>
    <col min="2053" max="2053" width="10.140625" style="1" customWidth="1"/>
    <col min="2054" max="2054" width="15.85546875" style="1" customWidth="1"/>
    <col min="2055" max="2055" width="16" style="1" customWidth="1"/>
    <col min="2056" max="2056" width="17.85546875" style="1" customWidth="1"/>
    <col min="2057" max="2057" width="17.140625" style="1" customWidth="1"/>
    <col min="2058" max="2058" width="16.28515625" style="1" customWidth="1"/>
    <col min="2059" max="2059" width="17.5703125" style="1" customWidth="1"/>
    <col min="2060" max="2304" width="11.42578125" style="1"/>
    <col min="2305" max="2305" width="2.7109375" style="1" customWidth="1"/>
    <col min="2306" max="2306" width="21.5703125" style="1" customWidth="1"/>
    <col min="2307" max="2307" width="11.42578125" style="1"/>
    <col min="2308" max="2308" width="10" style="1" customWidth="1"/>
    <col min="2309" max="2309" width="10.140625" style="1" customWidth="1"/>
    <col min="2310" max="2310" width="15.85546875" style="1" customWidth="1"/>
    <col min="2311" max="2311" width="16" style="1" customWidth="1"/>
    <col min="2312" max="2312" width="17.85546875" style="1" customWidth="1"/>
    <col min="2313" max="2313" width="17.140625" style="1" customWidth="1"/>
    <col min="2314" max="2314" width="16.28515625" style="1" customWidth="1"/>
    <col min="2315" max="2315" width="17.5703125" style="1" customWidth="1"/>
    <col min="2316" max="2560" width="11.42578125" style="1"/>
    <col min="2561" max="2561" width="2.7109375" style="1" customWidth="1"/>
    <col min="2562" max="2562" width="21.5703125" style="1" customWidth="1"/>
    <col min="2563" max="2563" width="11.42578125" style="1"/>
    <col min="2564" max="2564" width="10" style="1" customWidth="1"/>
    <col min="2565" max="2565" width="10.140625" style="1" customWidth="1"/>
    <col min="2566" max="2566" width="15.85546875" style="1" customWidth="1"/>
    <col min="2567" max="2567" width="16" style="1" customWidth="1"/>
    <col min="2568" max="2568" width="17.85546875" style="1" customWidth="1"/>
    <col min="2569" max="2569" width="17.140625" style="1" customWidth="1"/>
    <col min="2570" max="2570" width="16.28515625" style="1" customWidth="1"/>
    <col min="2571" max="2571" width="17.5703125" style="1" customWidth="1"/>
    <col min="2572" max="2816" width="11.42578125" style="1"/>
    <col min="2817" max="2817" width="2.7109375" style="1" customWidth="1"/>
    <col min="2818" max="2818" width="21.5703125" style="1" customWidth="1"/>
    <col min="2819" max="2819" width="11.42578125" style="1"/>
    <col min="2820" max="2820" width="10" style="1" customWidth="1"/>
    <col min="2821" max="2821" width="10.140625" style="1" customWidth="1"/>
    <col min="2822" max="2822" width="15.85546875" style="1" customWidth="1"/>
    <col min="2823" max="2823" width="16" style="1" customWidth="1"/>
    <col min="2824" max="2824" width="17.85546875" style="1" customWidth="1"/>
    <col min="2825" max="2825" width="17.140625" style="1" customWidth="1"/>
    <col min="2826" max="2826" width="16.28515625" style="1" customWidth="1"/>
    <col min="2827" max="2827" width="17.5703125" style="1" customWidth="1"/>
    <col min="2828" max="3072" width="11.42578125" style="1"/>
    <col min="3073" max="3073" width="2.7109375" style="1" customWidth="1"/>
    <col min="3074" max="3074" width="21.5703125" style="1" customWidth="1"/>
    <col min="3075" max="3075" width="11.42578125" style="1"/>
    <col min="3076" max="3076" width="10" style="1" customWidth="1"/>
    <col min="3077" max="3077" width="10.140625" style="1" customWidth="1"/>
    <col min="3078" max="3078" width="15.85546875" style="1" customWidth="1"/>
    <col min="3079" max="3079" width="16" style="1" customWidth="1"/>
    <col min="3080" max="3080" width="17.85546875" style="1" customWidth="1"/>
    <col min="3081" max="3081" width="17.140625" style="1" customWidth="1"/>
    <col min="3082" max="3082" width="16.28515625" style="1" customWidth="1"/>
    <col min="3083" max="3083" width="17.5703125" style="1" customWidth="1"/>
    <col min="3084" max="3328" width="11.42578125" style="1"/>
    <col min="3329" max="3329" width="2.7109375" style="1" customWidth="1"/>
    <col min="3330" max="3330" width="21.5703125" style="1" customWidth="1"/>
    <col min="3331" max="3331" width="11.42578125" style="1"/>
    <col min="3332" max="3332" width="10" style="1" customWidth="1"/>
    <col min="3333" max="3333" width="10.140625" style="1" customWidth="1"/>
    <col min="3334" max="3334" width="15.85546875" style="1" customWidth="1"/>
    <col min="3335" max="3335" width="16" style="1" customWidth="1"/>
    <col min="3336" max="3336" width="17.85546875" style="1" customWidth="1"/>
    <col min="3337" max="3337" width="17.140625" style="1" customWidth="1"/>
    <col min="3338" max="3338" width="16.28515625" style="1" customWidth="1"/>
    <col min="3339" max="3339" width="17.5703125" style="1" customWidth="1"/>
    <col min="3340" max="3584" width="11.42578125" style="1"/>
    <col min="3585" max="3585" width="2.7109375" style="1" customWidth="1"/>
    <col min="3586" max="3586" width="21.5703125" style="1" customWidth="1"/>
    <col min="3587" max="3587" width="11.42578125" style="1"/>
    <col min="3588" max="3588" width="10" style="1" customWidth="1"/>
    <col min="3589" max="3589" width="10.140625" style="1" customWidth="1"/>
    <col min="3590" max="3590" width="15.85546875" style="1" customWidth="1"/>
    <col min="3591" max="3591" width="16" style="1" customWidth="1"/>
    <col min="3592" max="3592" width="17.85546875" style="1" customWidth="1"/>
    <col min="3593" max="3593" width="17.140625" style="1" customWidth="1"/>
    <col min="3594" max="3594" width="16.28515625" style="1" customWidth="1"/>
    <col min="3595" max="3595" width="17.5703125" style="1" customWidth="1"/>
    <col min="3596" max="3840" width="11.42578125" style="1"/>
    <col min="3841" max="3841" width="2.7109375" style="1" customWidth="1"/>
    <col min="3842" max="3842" width="21.5703125" style="1" customWidth="1"/>
    <col min="3843" max="3843" width="11.42578125" style="1"/>
    <col min="3844" max="3844" width="10" style="1" customWidth="1"/>
    <col min="3845" max="3845" width="10.140625" style="1" customWidth="1"/>
    <col min="3846" max="3846" width="15.85546875" style="1" customWidth="1"/>
    <col min="3847" max="3847" width="16" style="1" customWidth="1"/>
    <col min="3848" max="3848" width="17.85546875" style="1" customWidth="1"/>
    <col min="3849" max="3849" width="17.140625" style="1" customWidth="1"/>
    <col min="3850" max="3850" width="16.28515625" style="1" customWidth="1"/>
    <col min="3851" max="3851" width="17.5703125" style="1" customWidth="1"/>
    <col min="3852" max="4096" width="11.42578125" style="1"/>
    <col min="4097" max="4097" width="2.7109375" style="1" customWidth="1"/>
    <col min="4098" max="4098" width="21.5703125" style="1" customWidth="1"/>
    <col min="4099" max="4099" width="11.42578125" style="1"/>
    <col min="4100" max="4100" width="10" style="1" customWidth="1"/>
    <col min="4101" max="4101" width="10.140625" style="1" customWidth="1"/>
    <col min="4102" max="4102" width="15.85546875" style="1" customWidth="1"/>
    <col min="4103" max="4103" width="16" style="1" customWidth="1"/>
    <col min="4104" max="4104" width="17.85546875" style="1" customWidth="1"/>
    <col min="4105" max="4105" width="17.140625" style="1" customWidth="1"/>
    <col min="4106" max="4106" width="16.28515625" style="1" customWidth="1"/>
    <col min="4107" max="4107" width="17.5703125" style="1" customWidth="1"/>
    <col min="4108" max="4352" width="11.42578125" style="1"/>
    <col min="4353" max="4353" width="2.7109375" style="1" customWidth="1"/>
    <col min="4354" max="4354" width="21.5703125" style="1" customWidth="1"/>
    <col min="4355" max="4355" width="11.42578125" style="1"/>
    <col min="4356" max="4356" width="10" style="1" customWidth="1"/>
    <col min="4357" max="4357" width="10.140625" style="1" customWidth="1"/>
    <col min="4358" max="4358" width="15.85546875" style="1" customWidth="1"/>
    <col min="4359" max="4359" width="16" style="1" customWidth="1"/>
    <col min="4360" max="4360" width="17.85546875" style="1" customWidth="1"/>
    <col min="4361" max="4361" width="17.140625" style="1" customWidth="1"/>
    <col min="4362" max="4362" width="16.28515625" style="1" customWidth="1"/>
    <col min="4363" max="4363" width="17.5703125" style="1" customWidth="1"/>
    <col min="4364" max="4608" width="11.42578125" style="1"/>
    <col min="4609" max="4609" width="2.7109375" style="1" customWidth="1"/>
    <col min="4610" max="4610" width="21.5703125" style="1" customWidth="1"/>
    <col min="4611" max="4611" width="11.42578125" style="1"/>
    <col min="4612" max="4612" width="10" style="1" customWidth="1"/>
    <col min="4613" max="4613" width="10.140625" style="1" customWidth="1"/>
    <col min="4614" max="4614" width="15.85546875" style="1" customWidth="1"/>
    <col min="4615" max="4615" width="16" style="1" customWidth="1"/>
    <col min="4616" max="4616" width="17.85546875" style="1" customWidth="1"/>
    <col min="4617" max="4617" width="17.140625" style="1" customWidth="1"/>
    <col min="4618" max="4618" width="16.28515625" style="1" customWidth="1"/>
    <col min="4619" max="4619" width="17.5703125" style="1" customWidth="1"/>
    <col min="4620" max="4864" width="11.42578125" style="1"/>
    <col min="4865" max="4865" width="2.7109375" style="1" customWidth="1"/>
    <col min="4866" max="4866" width="21.5703125" style="1" customWidth="1"/>
    <col min="4867" max="4867" width="11.42578125" style="1"/>
    <col min="4868" max="4868" width="10" style="1" customWidth="1"/>
    <col min="4869" max="4869" width="10.140625" style="1" customWidth="1"/>
    <col min="4870" max="4870" width="15.85546875" style="1" customWidth="1"/>
    <col min="4871" max="4871" width="16" style="1" customWidth="1"/>
    <col min="4872" max="4872" width="17.85546875" style="1" customWidth="1"/>
    <col min="4873" max="4873" width="17.140625" style="1" customWidth="1"/>
    <col min="4874" max="4874" width="16.28515625" style="1" customWidth="1"/>
    <col min="4875" max="4875" width="17.5703125" style="1" customWidth="1"/>
    <col min="4876" max="5120" width="11.42578125" style="1"/>
    <col min="5121" max="5121" width="2.7109375" style="1" customWidth="1"/>
    <col min="5122" max="5122" width="21.5703125" style="1" customWidth="1"/>
    <col min="5123" max="5123" width="11.42578125" style="1"/>
    <col min="5124" max="5124" width="10" style="1" customWidth="1"/>
    <col min="5125" max="5125" width="10.140625" style="1" customWidth="1"/>
    <col min="5126" max="5126" width="15.85546875" style="1" customWidth="1"/>
    <col min="5127" max="5127" width="16" style="1" customWidth="1"/>
    <col min="5128" max="5128" width="17.85546875" style="1" customWidth="1"/>
    <col min="5129" max="5129" width="17.140625" style="1" customWidth="1"/>
    <col min="5130" max="5130" width="16.28515625" style="1" customWidth="1"/>
    <col min="5131" max="5131" width="17.5703125" style="1" customWidth="1"/>
    <col min="5132" max="5376" width="11.42578125" style="1"/>
    <col min="5377" max="5377" width="2.7109375" style="1" customWidth="1"/>
    <col min="5378" max="5378" width="21.5703125" style="1" customWidth="1"/>
    <col min="5379" max="5379" width="11.42578125" style="1"/>
    <col min="5380" max="5380" width="10" style="1" customWidth="1"/>
    <col min="5381" max="5381" width="10.140625" style="1" customWidth="1"/>
    <col min="5382" max="5382" width="15.85546875" style="1" customWidth="1"/>
    <col min="5383" max="5383" width="16" style="1" customWidth="1"/>
    <col min="5384" max="5384" width="17.85546875" style="1" customWidth="1"/>
    <col min="5385" max="5385" width="17.140625" style="1" customWidth="1"/>
    <col min="5386" max="5386" width="16.28515625" style="1" customWidth="1"/>
    <col min="5387" max="5387" width="17.5703125" style="1" customWidth="1"/>
    <col min="5388" max="5632" width="11.42578125" style="1"/>
    <col min="5633" max="5633" width="2.7109375" style="1" customWidth="1"/>
    <col min="5634" max="5634" width="21.5703125" style="1" customWidth="1"/>
    <col min="5635" max="5635" width="11.42578125" style="1"/>
    <col min="5636" max="5636" width="10" style="1" customWidth="1"/>
    <col min="5637" max="5637" width="10.140625" style="1" customWidth="1"/>
    <col min="5638" max="5638" width="15.85546875" style="1" customWidth="1"/>
    <col min="5639" max="5639" width="16" style="1" customWidth="1"/>
    <col min="5640" max="5640" width="17.85546875" style="1" customWidth="1"/>
    <col min="5641" max="5641" width="17.140625" style="1" customWidth="1"/>
    <col min="5642" max="5642" width="16.28515625" style="1" customWidth="1"/>
    <col min="5643" max="5643" width="17.5703125" style="1" customWidth="1"/>
    <col min="5644" max="5888" width="11.42578125" style="1"/>
    <col min="5889" max="5889" width="2.7109375" style="1" customWidth="1"/>
    <col min="5890" max="5890" width="21.5703125" style="1" customWidth="1"/>
    <col min="5891" max="5891" width="11.42578125" style="1"/>
    <col min="5892" max="5892" width="10" style="1" customWidth="1"/>
    <col min="5893" max="5893" width="10.140625" style="1" customWidth="1"/>
    <col min="5894" max="5894" width="15.85546875" style="1" customWidth="1"/>
    <col min="5895" max="5895" width="16" style="1" customWidth="1"/>
    <col min="5896" max="5896" width="17.85546875" style="1" customWidth="1"/>
    <col min="5897" max="5897" width="17.140625" style="1" customWidth="1"/>
    <col min="5898" max="5898" width="16.28515625" style="1" customWidth="1"/>
    <col min="5899" max="5899" width="17.5703125" style="1" customWidth="1"/>
    <col min="5900" max="6144" width="11.42578125" style="1"/>
    <col min="6145" max="6145" width="2.7109375" style="1" customWidth="1"/>
    <col min="6146" max="6146" width="21.5703125" style="1" customWidth="1"/>
    <col min="6147" max="6147" width="11.42578125" style="1"/>
    <col min="6148" max="6148" width="10" style="1" customWidth="1"/>
    <col min="6149" max="6149" width="10.140625" style="1" customWidth="1"/>
    <col min="6150" max="6150" width="15.85546875" style="1" customWidth="1"/>
    <col min="6151" max="6151" width="16" style="1" customWidth="1"/>
    <col min="6152" max="6152" width="17.85546875" style="1" customWidth="1"/>
    <col min="6153" max="6153" width="17.140625" style="1" customWidth="1"/>
    <col min="6154" max="6154" width="16.28515625" style="1" customWidth="1"/>
    <col min="6155" max="6155" width="17.5703125" style="1" customWidth="1"/>
    <col min="6156" max="6400" width="11.42578125" style="1"/>
    <col min="6401" max="6401" width="2.7109375" style="1" customWidth="1"/>
    <col min="6402" max="6402" width="21.5703125" style="1" customWidth="1"/>
    <col min="6403" max="6403" width="11.42578125" style="1"/>
    <col min="6404" max="6404" width="10" style="1" customWidth="1"/>
    <col min="6405" max="6405" width="10.140625" style="1" customWidth="1"/>
    <col min="6406" max="6406" width="15.85546875" style="1" customWidth="1"/>
    <col min="6407" max="6407" width="16" style="1" customWidth="1"/>
    <col min="6408" max="6408" width="17.85546875" style="1" customWidth="1"/>
    <col min="6409" max="6409" width="17.140625" style="1" customWidth="1"/>
    <col min="6410" max="6410" width="16.28515625" style="1" customWidth="1"/>
    <col min="6411" max="6411" width="17.5703125" style="1" customWidth="1"/>
    <col min="6412" max="6656" width="11.42578125" style="1"/>
    <col min="6657" max="6657" width="2.7109375" style="1" customWidth="1"/>
    <col min="6658" max="6658" width="21.5703125" style="1" customWidth="1"/>
    <col min="6659" max="6659" width="11.42578125" style="1"/>
    <col min="6660" max="6660" width="10" style="1" customWidth="1"/>
    <col min="6661" max="6661" width="10.140625" style="1" customWidth="1"/>
    <col min="6662" max="6662" width="15.85546875" style="1" customWidth="1"/>
    <col min="6663" max="6663" width="16" style="1" customWidth="1"/>
    <col min="6664" max="6664" width="17.85546875" style="1" customWidth="1"/>
    <col min="6665" max="6665" width="17.140625" style="1" customWidth="1"/>
    <col min="6666" max="6666" width="16.28515625" style="1" customWidth="1"/>
    <col min="6667" max="6667" width="17.5703125" style="1" customWidth="1"/>
    <col min="6668" max="6912" width="11.42578125" style="1"/>
    <col min="6913" max="6913" width="2.7109375" style="1" customWidth="1"/>
    <col min="6914" max="6914" width="21.5703125" style="1" customWidth="1"/>
    <col min="6915" max="6915" width="11.42578125" style="1"/>
    <col min="6916" max="6916" width="10" style="1" customWidth="1"/>
    <col min="6917" max="6917" width="10.140625" style="1" customWidth="1"/>
    <col min="6918" max="6918" width="15.85546875" style="1" customWidth="1"/>
    <col min="6919" max="6919" width="16" style="1" customWidth="1"/>
    <col min="6920" max="6920" width="17.85546875" style="1" customWidth="1"/>
    <col min="6921" max="6921" width="17.140625" style="1" customWidth="1"/>
    <col min="6922" max="6922" width="16.28515625" style="1" customWidth="1"/>
    <col min="6923" max="6923" width="17.5703125" style="1" customWidth="1"/>
    <col min="6924" max="7168" width="11.42578125" style="1"/>
    <col min="7169" max="7169" width="2.7109375" style="1" customWidth="1"/>
    <col min="7170" max="7170" width="21.5703125" style="1" customWidth="1"/>
    <col min="7171" max="7171" width="11.42578125" style="1"/>
    <col min="7172" max="7172" width="10" style="1" customWidth="1"/>
    <col min="7173" max="7173" width="10.140625" style="1" customWidth="1"/>
    <col min="7174" max="7174" width="15.85546875" style="1" customWidth="1"/>
    <col min="7175" max="7175" width="16" style="1" customWidth="1"/>
    <col min="7176" max="7176" width="17.85546875" style="1" customWidth="1"/>
    <col min="7177" max="7177" width="17.140625" style="1" customWidth="1"/>
    <col min="7178" max="7178" width="16.28515625" style="1" customWidth="1"/>
    <col min="7179" max="7179" width="17.5703125" style="1" customWidth="1"/>
    <col min="7180" max="7424" width="11.42578125" style="1"/>
    <col min="7425" max="7425" width="2.7109375" style="1" customWidth="1"/>
    <col min="7426" max="7426" width="21.5703125" style="1" customWidth="1"/>
    <col min="7427" max="7427" width="11.42578125" style="1"/>
    <col min="7428" max="7428" width="10" style="1" customWidth="1"/>
    <col min="7429" max="7429" width="10.140625" style="1" customWidth="1"/>
    <col min="7430" max="7430" width="15.85546875" style="1" customWidth="1"/>
    <col min="7431" max="7431" width="16" style="1" customWidth="1"/>
    <col min="7432" max="7432" width="17.85546875" style="1" customWidth="1"/>
    <col min="7433" max="7433" width="17.140625" style="1" customWidth="1"/>
    <col min="7434" max="7434" width="16.28515625" style="1" customWidth="1"/>
    <col min="7435" max="7435" width="17.5703125" style="1" customWidth="1"/>
    <col min="7436" max="7680" width="11.42578125" style="1"/>
    <col min="7681" max="7681" width="2.7109375" style="1" customWidth="1"/>
    <col min="7682" max="7682" width="21.5703125" style="1" customWidth="1"/>
    <col min="7683" max="7683" width="11.42578125" style="1"/>
    <col min="7684" max="7684" width="10" style="1" customWidth="1"/>
    <col min="7685" max="7685" width="10.140625" style="1" customWidth="1"/>
    <col min="7686" max="7686" width="15.85546875" style="1" customWidth="1"/>
    <col min="7687" max="7687" width="16" style="1" customWidth="1"/>
    <col min="7688" max="7688" width="17.85546875" style="1" customWidth="1"/>
    <col min="7689" max="7689" width="17.140625" style="1" customWidth="1"/>
    <col min="7690" max="7690" width="16.28515625" style="1" customWidth="1"/>
    <col min="7691" max="7691" width="17.5703125" style="1" customWidth="1"/>
    <col min="7692" max="7936" width="11.42578125" style="1"/>
    <col min="7937" max="7937" width="2.7109375" style="1" customWidth="1"/>
    <col min="7938" max="7938" width="21.5703125" style="1" customWidth="1"/>
    <col min="7939" max="7939" width="11.42578125" style="1"/>
    <col min="7940" max="7940" width="10" style="1" customWidth="1"/>
    <col min="7941" max="7941" width="10.140625" style="1" customWidth="1"/>
    <col min="7942" max="7942" width="15.85546875" style="1" customWidth="1"/>
    <col min="7943" max="7943" width="16" style="1" customWidth="1"/>
    <col min="7944" max="7944" width="17.85546875" style="1" customWidth="1"/>
    <col min="7945" max="7945" width="17.140625" style="1" customWidth="1"/>
    <col min="7946" max="7946" width="16.28515625" style="1" customWidth="1"/>
    <col min="7947" max="7947" width="17.5703125" style="1" customWidth="1"/>
    <col min="7948" max="8192" width="11.42578125" style="1"/>
    <col min="8193" max="8193" width="2.7109375" style="1" customWidth="1"/>
    <col min="8194" max="8194" width="21.5703125" style="1" customWidth="1"/>
    <col min="8195" max="8195" width="11.42578125" style="1"/>
    <col min="8196" max="8196" width="10" style="1" customWidth="1"/>
    <col min="8197" max="8197" width="10.140625" style="1" customWidth="1"/>
    <col min="8198" max="8198" width="15.85546875" style="1" customWidth="1"/>
    <col min="8199" max="8199" width="16" style="1" customWidth="1"/>
    <col min="8200" max="8200" width="17.85546875" style="1" customWidth="1"/>
    <col min="8201" max="8201" width="17.140625" style="1" customWidth="1"/>
    <col min="8202" max="8202" width="16.28515625" style="1" customWidth="1"/>
    <col min="8203" max="8203" width="17.5703125" style="1" customWidth="1"/>
    <col min="8204" max="8448" width="11.42578125" style="1"/>
    <col min="8449" max="8449" width="2.7109375" style="1" customWidth="1"/>
    <col min="8450" max="8450" width="21.5703125" style="1" customWidth="1"/>
    <col min="8451" max="8451" width="11.42578125" style="1"/>
    <col min="8452" max="8452" width="10" style="1" customWidth="1"/>
    <col min="8453" max="8453" width="10.140625" style="1" customWidth="1"/>
    <col min="8454" max="8454" width="15.85546875" style="1" customWidth="1"/>
    <col min="8455" max="8455" width="16" style="1" customWidth="1"/>
    <col min="8456" max="8456" width="17.85546875" style="1" customWidth="1"/>
    <col min="8457" max="8457" width="17.140625" style="1" customWidth="1"/>
    <col min="8458" max="8458" width="16.28515625" style="1" customWidth="1"/>
    <col min="8459" max="8459" width="17.5703125" style="1" customWidth="1"/>
    <col min="8460" max="8704" width="11.42578125" style="1"/>
    <col min="8705" max="8705" width="2.7109375" style="1" customWidth="1"/>
    <col min="8706" max="8706" width="21.5703125" style="1" customWidth="1"/>
    <col min="8707" max="8707" width="11.42578125" style="1"/>
    <col min="8708" max="8708" width="10" style="1" customWidth="1"/>
    <col min="8709" max="8709" width="10.140625" style="1" customWidth="1"/>
    <col min="8710" max="8710" width="15.85546875" style="1" customWidth="1"/>
    <col min="8711" max="8711" width="16" style="1" customWidth="1"/>
    <col min="8712" max="8712" width="17.85546875" style="1" customWidth="1"/>
    <col min="8713" max="8713" width="17.140625" style="1" customWidth="1"/>
    <col min="8714" max="8714" width="16.28515625" style="1" customWidth="1"/>
    <col min="8715" max="8715" width="17.5703125" style="1" customWidth="1"/>
    <col min="8716" max="8960" width="11.42578125" style="1"/>
    <col min="8961" max="8961" width="2.7109375" style="1" customWidth="1"/>
    <col min="8962" max="8962" width="21.5703125" style="1" customWidth="1"/>
    <col min="8963" max="8963" width="11.42578125" style="1"/>
    <col min="8964" max="8964" width="10" style="1" customWidth="1"/>
    <col min="8965" max="8965" width="10.140625" style="1" customWidth="1"/>
    <col min="8966" max="8966" width="15.85546875" style="1" customWidth="1"/>
    <col min="8967" max="8967" width="16" style="1" customWidth="1"/>
    <col min="8968" max="8968" width="17.85546875" style="1" customWidth="1"/>
    <col min="8969" max="8969" width="17.140625" style="1" customWidth="1"/>
    <col min="8970" max="8970" width="16.28515625" style="1" customWidth="1"/>
    <col min="8971" max="8971" width="17.5703125" style="1" customWidth="1"/>
    <col min="8972" max="9216" width="11.42578125" style="1"/>
    <col min="9217" max="9217" width="2.7109375" style="1" customWidth="1"/>
    <col min="9218" max="9218" width="21.5703125" style="1" customWidth="1"/>
    <col min="9219" max="9219" width="11.42578125" style="1"/>
    <col min="9220" max="9220" width="10" style="1" customWidth="1"/>
    <col min="9221" max="9221" width="10.140625" style="1" customWidth="1"/>
    <col min="9222" max="9222" width="15.85546875" style="1" customWidth="1"/>
    <col min="9223" max="9223" width="16" style="1" customWidth="1"/>
    <col min="9224" max="9224" width="17.85546875" style="1" customWidth="1"/>
    <col min="9225" max="9225" width="17.140625" style="1" customWidth="1"/>
    <col min="9226" max="9226" width="16.28515625" style="1" customWidth="1"/>
    <col min="9227" max="9227" width="17.5703125" style="1" customWidth="1"/>
    <col min="9228" max="9472" width="11.42578125" style="1"/>
    <col min="9473" max="9473" width="2.7109375" style="1" customWidth="1"/>
    <col min="9474" max="9474" width="21.5703125" style="1" customWidth="1"/>
    <col min="9475" max="9475" width="11.42578125" style="1"/>
    <col min="9476" max="9476" width="10" style="1" customWidth="1"/>
    <col min="9477" max="9477" width="10.140625" style="1" customWidth="1"/>
    <col min="9478" max="9478" width="15.85546875" style="1" customWidth="1"/>
    <col min="9479" max="9479" width="16" style="1" customWidth="1"/>
    <col min="9480" max="9480" width="17.85546875" style="1" customWidth="1"/>
    <col min="9481" max="9481" width="17.140625" style="1" customWidth="1"/>
    <col min="9482" max="9482" width="16.28515625" style="1" customWidth="1"/>
    <col min="9483" max="9483" width="17.5703125" style="1" customWidth="1"/>
    <col min="9484" max="9728" width="11.42578125" style="1"/>
    <col min="9729" max="9729" width="2.7109375" style="1" customWidth="1"/>
    <col min="9730" max="9730" width="21.5703125" style="1" customWidth="1"/>
    <col min="9731" max="9731" width="11.42578125" style="1"/>
    <col min="9732" max="9732" width="10" style="1" customWidth="1"/>
    <col min="9733" max="9733" width="10.140625" style="1" customWidth="1"/>
    <col min="9734" max="9734" width="15.85546875" style="1" customWidth="1"/>
    <col min="9735" max="9735" width="16" style="1" customWidth="1"/>
    <col min="9736" max="9736" width="17.85546875" style="1" customWidth="1"/>
    <col min="9737" max="9737" width="17.140625" style="1" customWidth="1"/>
    <col min="9738" max="9738" width="16.28515625" style="1" customWidth="1"/>
    <col min="9739" max="9739" width="17.5703125" style="1" customWidth="1"/>
    <col min="9740" max="9984" width="11.42578125" style="1"/>
    <col min="9985" max="9985" width="2.7109375" style="1" customWidth="1"/>
    <col min="9986" max="9986" width="21.5703125" style="1" customWidth="1"/>
    <col min="9987" max="9987" width="11.42578125" style="1"/>
    <col min="9988" max="9988" width="10" style="1" customWidth="1"/>
    <col min="9989" max="9989" width="10.140625" style="1" customWidth="1"/>
    <col min="9990" max="9990" width="15.85546875" style="1" customWidth="1"/>
    <col min="9991" max="9991" width="16" style="1" customWidth="1"/>
    <col min="9992" max="9992" width="17.85546875" style="1" customWidth="1"/>
    <col min="9993" max="9993" width="17.140625" style="1" customWidth="1"/>
    <col min="9994" max="9994" width="16.28515625" style="1" customWidth="1"/>
    <col min="9995" max="9995" width="17.5703125" style="1" customWidth="1"/>
    <col min="9996" max="10240" width="11.42578125" style="1"/>
    <col min="10241" max="10241" width="2.7109375" style="1" customWidth="1"/>
    <col min="10242" max="10242" width="21.5703125" style="1" customWidth="1"/>
    <col min="10243" max="10243" width="11.42578125" style="1"/>
    <col min="10244" max="10244" width="10" style="1" customWidth="1"/>
    <col min="10245" max="10245" width="10.140625" style="1" customWidth="1"/>
    <col min="10246" max="10246" width="15.85546875" style="1" customWidth="1"/>
    <col min="10247" max="10247" width="16" style="1" customWidth="1"/>
    <col min="10248" max="10248" width="17.85546875" style="1" customWidth="1"/>
    <col min="10249" max="10249" width="17.140625" style="1" customWidth="1"/>
    <col min="10250" max="10250" width="16.28515625" style="1" customWidth="1"/>
    <col min="10251" max="10251" width="17.5703125" style="1" customWidth="1"/>
    <col min="10252" max="10496" width="11.42578125" style="1"/>
    <col min="10497" max="10497" width="2.7109375" style="1" customWidth="1"/>
    <col min="10498" max="10498" width="21.5703125" style="1" customWidth="1"/>
    <col min="10499" max="10499" width="11.42578125" style="1"/>
    <col min="10500" max="10500" width="10" style="1" customWidth="1"/>
    <col min="10501" max="10501" width="10.140625" style="1" customWidth="1"/>
    <col min="10502" max="10502" width="15.85546875" style="1" customWidth="1"/>
    <col min="10503" max="10503" width="16" style="1" customWidth="1"/>
    <col min="10504" max="10504" width="17.85546875" style="1" customWidth="1"/>
    <col min="10505" max="10505" width="17.140625" style="1" customWidth="1"/>
    <col min="10506" max="10506" width="16.28515625" style="1" customWidth="1"/>
    <col min="10507" max="10507" width="17.5703125" style="1" customWidth="1"/>
    <col min="10508" max="10752" width="11.42578125" style="1"/>
    <col min="10753" max="10753" width="2.7109375" style="1" customWidth="1"/>
    <col min="10754" max="10754" width="21.5703125" style="1" customWidth="1"/>
    <col min="10755" max="10755" width="11.42578125" style="1"/>
    <col min="10756" max="10756" width="10" style="1" customWidth="1"/>
    <col min="10757" max="10757" width="10.140625" style="1" customWidth="1"/>
    <col min="10758" max="10758" width="15.85546875" style="1" customWidth="1"/>
    <col min="10759" max="10759" width="16" style="1" customWidth="1"/>
    <col min="10760" max="10760" width="17.85546875" style="1" customWidth="1"/>
    <col min="10761" max="10761" width="17.140625" style="1" customWidth="1"/>
    <col min="10762" max="10762" width="16.28515625" style="1" customWidth="1"/>
    <col min="10763" max="10763" width="17.5703125" style="1" customWidth="1"/>
    <col min="10764" max="11008" width="11.42578125" style="1"/>
    <col min="11009" max="11009" width="2.7109375" style="1" customWidth="1"/>
    <col min="11010" max="11010" width="21.5703125" style="1" customWidth="1"/>
    <col min="11011" max="11011" width="11.42578125" style="1"/>
    <col min="11012" max="11012" width="10" style="1" customWidth="1"/>
    <col min="11013" max="11013" width="10.140625" style="1" customWidth="1"/>
    <col min="11014" max="11014" width="15.85546875" style="1" customWidth="1"/>
    <col min="11015" max="11015" width="16" style="1" customWidth="1"/>
    <col min="11016" max="11016" width="17.85546875" style="1" customWidth="1"/>
    <col min="11017" max="11017" width="17.140625" style="1" customWidth="1"/>
    <col min="11018" max="11018" width="16.28515625" style="1" customWidth="1"/>
    <col min="11019" max="11019" width="17.5703125" style="1" customWidth="1"/>
    <col min="11020" max="11264" width="11.42578125" style="1"/>
    <col min="11265" max="11265" width="2.7109375" style="1" customWidth="1"/>
    <col min="11266" max="11266" width="21.5703125" style="1" customWidth="1"/>
    <col min="11267" max="11267" width="11.42578125" style="1"/>
    <col min="11268" max="11268" width="10" style="1" customWidth="1"/>
    <col min="11269" max="11269" width="10.140625" style="1" customWidth="1"/>
    <col min="11270" max="11270" width="15.85546875" style="1" customWidth="1"/>
    <col min="11271" max="11271" width="16" style="1" customWidth="1"/>
    <col min="11272" max="11272" width="17.85546875" style="1" customWidth="1"/>
    <col min="11273" max="11273" width="17.140625" style="1" customWidth="1"/>
    <col min="11274" max="11274" width="16.28515625" style="1" customWidth="1"/>
    <col min="11275" max="11275" width="17.5703125" style="1" customWidth="1"/>
    <col min="11276" max="11520" width="11.42578125" style="1"/>
    <col min="11521" max="11521" width="2.7109375" style="1" customWidth="1"/>
    <col min="11522" max="11522" width="21.5703125" style="1" customWidth="1"/>
    <col min="11523" max="11523" width="11.42578125" style="1"/>
    <col min="11524" max="11524" width="10" style="1" customWidth="1"/>
    <col min="11525" max="11525" width="10.140625" style="1" customWidth="1"/>
    <col min="11526" max="11526" width="15.85546875" style="1" customWidth="1"/>
    <col min="11527" max="11527" width="16" style="1" customWidth="1"/>
    <col min="11528" max="11528" width="17.85546875" style="1" customWidth="1"/>
    <col min="11529" max="11529" width="17.140625" style="1" customWidth="1"/>
    <col min="11530" max="11530" width="16.28515625" style="1" customWidth="1"/>
    <col min="11531" max="11531" width="17.5703125" style="1" customWidth="1"/>
    <col min="11532" max="11776" width="11.42578125" style="1"/>
    <col min="11777" max="11777" width="2.7109375" style="1" customWidth="1"/>
    <col min="11778" max="11778" width="21.5703125" style="1" customWidth="1"/>
    <col min="11779" max="11779" width="11.42578125" style="1"/>
    <col min="11780" max="11780" width="10" style="1" customWidth="1"/>
    <col min="11781" max="11781" width="10.140625" style="1" customWidth="1"/>
    <col min="11782" max="11782" width="15.85546875" style="1" customWidth="1"/>
    <col min="11783" max="11783" width="16" style="1" customWidth="1"/>
    <col min="11784" max="11784" width="17.85546875" style="1" customWidth="1"/>
    <col min="11785" max="11785" width="17.140625" style="1" customWidth="1"/>
    <col min="11786" max="11786" width="16.28515625" style="1" customWidth="1"/>
    <col min="11787" max="11787" width="17.5703125" style="1" customWidth="1"/>
    <col min="11788" max="12032" width="11.42578125" style="1"/>
    <col min="12033" max="12033" width="2.7109375" style="1" customWidth="1"/>
    <col min="12034" max="12034" width="21.5703125" style="1" customWidth="1"/>
    <col min="12035" max="12035" width="11.42578125" style="1"/>
    <col min="12036" max="12036" width="10" style="1" customWidth="1"/>
    <col min="12037" max="12037" width="10.140625" style="1" customWidth="1"/>
    <col min="12038" max="12038" width="15.85546875" style="1" customWidth="1"/>
    <col min="12039" max="12039" width="16" style="1" customWidth="1"/>
    <col min="12040" max="12040" width="17.85546875" style="1" customWidth="1"/>
    <col min="12041" max="12041" width="17.140625" style="1" customWidth="1"/>
    <col min="12042" max="12042" width="16.28515625" style="1" customWidth="1"/>
    <col min="12043" max="12043" width="17.5703125" style="1" customWidth="1"/>
    <col min="12044" max="12288" width="11.42578125" style="1"/>
    <col min="12289" max="12289" width="2.7109375" style="1" customWidth="1"/>
    <col min="12290" max="12290" width="21.5703125" style="1" customWidth="1"/>
    <col min="12291" max="12291" width="11.42578125" style="1"/>
    <col min="12292" max="12292" width="10" style="1" customWidth="1"/>
    <col min="12293" max="12293" width="10.140625" style="1" customWidth="1"/>
    <col min="12294" max="12294" width="15.85546875" style="1" customWidth="1"/>
    <col min="12295" max="12295" width="16" style="1" customWidth="1"/>
    <col min="12296" max="12296" width="17.85546875" style="1" customWidth="1"/>
    <col min="12297" max="12297" width="17.140625" style="1" customWidth="1"/>
    <col min="12298" max="12298" width="16.28515625" style="1" customWidth="1"/>
    <col min="12299" max="12299" width="17.5703125" style="1" customWidth="1"/>
    <col min="12300" max="12544" width="11.42578125" style="1"/>
    <col min="12545" max="12545" width="2.7109375" style="1" customWidth="1"/>
    <col min="12546" max="12546" width="21.5703125" style="1" customWidth="1"/>
    <col min="12547" max="12547" width="11.42578125" style="1"/>
    <col min="12548" max="12548" width="10" style="1" customWidth="1"/>
    <col min="12549" max="12549" width="10.140625" style="1" customWidth="1"/>
    <col min="12550" max="12550" width="15.85546875" style="1" customWidth="1"/>
    <col min="12551" max="12551" width="16" style="1" customWidth="1"/>
    <col min="12552" max="12552" width="17.85546875" style="1" customWidth="1"/>
    <col min="12553" max="12553" width="17.140625" style="1" customWidth="1"/>
    <col min="12554" max="12554" width="16.28515625" style="1" customWidth="1"/>
    <col min="12555" max="12555" width="17.5703125" style="1" customWidth="1"/>
    <col min="12556" max="12800" width="11.42578125" style="1"/>
    <col min="12801" max="12801" width="2.7109375" style="1" customWidth="1"/>
    <col min="12802" max="12802" width="21.5703125" style="1" customWidth="1"/>
    <col min="12803" max="12803" width="11.42578125" style="1"/>
    <col min="12804" max="12804" width="10" style="1" customWidth="1"/>
    <col min="12805" max="12805" width="10.140625" style="1" customWidth="1"/>
    <col min="12806" max="12806" width="15.85546875" style="1" customWidth="1"/>
    <col min="12807" max="12807" width="16" style="1" customWidth="1"/>
    <col min="12808" max="12808" width="17.85546875" style="1" customWidth="1"/>
    <col min="12809" max="12809" width="17.140625" style="1" customWidth="1"/>
    <col min="12810" max="12810" width="16.28515625" style="1" customWidth="1"/>
    <col min="12811" max="12811" width="17.5703125" style="1" customWidth="1"/>
    <col min="12812" max="13056" width="11.42578125" style="1"/>
    <col min="13057" max="13057" width="2.7109375" style="1" customWidth="1"/>
    <col min="13058" max="13058" width="21.5703125" style="1" customWidth="1"/>
    <col min="13059" max="13059" width="11.42578125" style="1"/>
    <col min="13060" max="13060" width="10" style="1" customWidth="1"/>
    <col min="13061" max="13061" width="10.140625" style="1" customWidth="1"/>
    <col min="13062" max="13062" width="15.85546875" style="1" customWidth="1"/>
    <col min="13063" max="13063" width="16" style="1" customWidth="1"/>
    <col min="13064" max="13064" width="17.85546875" style="1" customWidth="1"/>
    <col min="13065" max="13065" width="17.140625" style="1" customWidth="1"/>
    <col min="13066" max="13066" width="16.28515625" style="1" customWidth="1"/>
    <col min="13067" max="13067" width="17.5703125" style="1" customWidth="1"/>
    <col min="13068" max="13312" width="11.42578125" style="1"/>
    <col min="13313" max="13313" width="2.7109375" style="1" customWidth="1"/>
    <col min="13314" max="13314" width="21.5703125" style="1" customWidth="1"/>
    <col min="13315" max="13315" width="11.42578125" style="1"/>
    <col min="13316" max="13316" width="10" style="1" customWidth="1"/>
    <col min="13317" max="13317" width="10.140625" style="1" customWidth="1"/>
    <col min="13318" max="13318" width="15.85546875" style="1" customWidth="1"/>
    <col min="13319" max="13319" width="16" style="1" customWidth="1"/>
    <col min="13320" max="13320" width="17.85546875" style="1" customWidth="1"/>
    <col min="13321" max="13321" width="17.140625" style="1" customWidth="1"/>
    <col min="13322" max="13322" width="16.28515625" style="1" customWidth="1"/>
    <col min="13323" max="13323" width="17.5703125" style="1" customWidth="1"/>
    <col min="13324" max="13568" width="11.42578125" style="1"/>
    <col min="13569" max="13569" width="2.7109375" style="1" customWidth="1"/>
    <col min="13570" max="13570" width="21.5703125" style="1" customWidth="1"/>
    <col min="13571" max="13571" width="11.42578125" style="1"/>
    <col min="13572" max="13572" width="10" style="1" customWidth="1"/>
    <col min="13573" max="13573" width="10.140625" style="1" customWidth="1"/>
    <col min="13574" max="13574" width="15.85546875" style="1" customWidth="1"/>
    <col min="13575" max="13575" width="16" style="1" customWidth="1"/>
    <col min="13576" max="13576" width="17.85546875" style="1" customWidth="1"/>
    <col min="13577" max="13577" width="17.140625" style="1" customWidth="1"/>
    <col min="13578" max="13578" width="16.28515625" style="1" customWidth="1"/>
    <col min="13579" max="13579" width="17.5703125" style="1" customWidth="1"/>
    <col min="13580" max="13824" width="11.42578125" style="1"/>
    <col min="13825" max="13825" width="2.7109375" style="1" customWidth="1"/>
    <col min="13826" max="13826" width="21.5703125" style="1" customWidth="1"/>
    <col min="13827" max="13827" width="11.42578125" style="1"/>
    <col min="13828" max="13828" width="10" style="1" customWidth="1"/>
    <col min="13829" max="13829" width="10.140625" style="1" customWidth="1"/>
    <col min="13830" max="13830" width="15.85546875" style="1" customWidth="1"/>
    <col min="13831" max="13831" width="16" style="1" customWidth="1"/>
    <col min="13832" max="13832" width="17.85546875" style="1" customWidth="1"/>
    <col min="13833" max="13833" width="17.140625" style="1" customWidth="1"/>
    <col min="13834" max="13834" width="16.28515625" style="1" customWidth="1"/>
    <col min="13835" max="13835" width="17.5703125" style="1" customWidth="1"/>
    <col min="13836" max="14080" width="11.42578125" style="1"/>
    <col min="14081" max="14081" width="2.7109375" style="1" customWidth="1"/>
    <col min="14082" max="14082" width="21.5703125" style="1" customWidth="1"/>
    <col min="14083" max="14083" width="11.42578125" style="1"/>
    <col min="14084" max="14084" width="10" style="1" customWidth="1"/>
    <col min="14085" max="14085" width="10.140625" style="1" customWidth="1"/>
    <col min="14086" max="14086" width="15.85546875" style="1" customWidth="1"/>
    <col min="14087" max="14087" width="16" style="1" customWidth="1"/>
    <col min="14088" max="14088" width="17.85546875" style="1" customWidth="1"/>
    <col min="14089" max="14089" width="17.140625" style="1" customWidth="1"/>
    <col min="14090" max="14090" width="16.28515625" style="1" customWidth="1"/>
    <col min="14091" max="14091" width="17.5703125" style="1" customWidth="1"/>
    <col min="14092" max="14336" width="11.42578125" style="1"/>
    <col min="14337" max="14337" width="2.7109375" style="1" customWidth="1"/>
    <col min="14338" max="14338" width="21.5703125" style="1" customWidth="1"/>
    <col min="14339" max="14339" width="11.42578125" style="1"/>
    <col min="14340" max="14340" width="10" style="1" customWidth="1"/>
    <col min="14341" max="14341" width="10.140625" style="1" customWidth="1"/>
    <col min="14342" max="14342" width="15.85546875" style="1" customWidth="1"/>
    <col min="14343" max="14343" width="16" style="1" customWidth="1"/>
    <col min="14344" max="14344" width="17.85546875" style="1" customWidth="1"/>
    <col min="14345" max="14345" width="17.140625" style="1" customWidth="1"/>
    <col min="14346" max="14346" width="16.28515625" style="1" customWidth="1"/>
    <col min="14347" max="14347" width="17.5703125" style="1" customWidth="1"/>
    <col min="14348" max="14592" width="11.42578125" style="1"/>
    <col min="14593" max="14593" width="2.7109375" style="1" customWidth="1"/>
    <col min="14594" max="14594" width="21.5703125" style="1" customWidth="1"/>
    <col min="14595" max="14595" width="11.42578125" style="1"/>
    <col min="14596" max="14596" width="10" style="1" customWidth="1"/>
    <col min="14597" max="14597" width="10.140625" style="1" customWidth="1"/>
    <col min="14598" max="14598" width="15.85546875" style="1" customWidth="1"/>
    <col min="14599" max="14599" width="16" style="1" customWidth="1"/>
    <col min="14600" max="14600" width="17.85546875" style="1" customWidth="1"/>
    <col min="14601" max="14601" width="17.140625" style="1" customWidth="1"/>
    <col min="14602" max="14602" width="16.28515625" style="1" customWidth="1"/>
    <col min="14603" max="14603" width="17.5703125" style="1" customWidth="1"/>
    <col min="14604" max="14848" width="11.42578125" style="1"/>
    <col min="14849" max="14849" width="2.7109375" style="1" customWidth="1"/>
    <col min="14850" max="14850" width="21.5703125" style="1" customWidth="1"/>
    <col min="14851" max="14851" width="11.42578125" style="1"/>
    <col min="14852" max="14852" width="10" style="1" customWidth="1"/>
    <col min="14853" max="14853" width="10.140625" style="1" customWidth="1"/>
    <col min="14854" max="14854" width="15.85546875" style="1" customWidth="1"/>
    <col min="14855" max="14855" width="16" style="1" customWidth="1"/>
    <col min="14856" max="14856" width="17.85546875" style="1" customWidth="1"/>
    <col min="14857" max="14857" width="17.140625" style="1" customWidth="1"/>
    <col min="14858" max="14858" width="16.28515625" style="1" customWidth="1"/>
    <col min="14859" max="14859" width="17.5703125" style="1" customWidth="1"/>
    <col min="14860" max="15104" width="11.42578125" style="1"/>
    <col min="15105" max="15105" width="2.7109375" style="1" customWidth="1"/>
    <col min="15106" max="15106" width="21.5703125" style="1" customWidth="1"/>
    <col min="15107" max="15107" width="11.42578125" style="1"/>
    <col min="15108" max="15108" width="10" style="1" customWidth="1"/>
    <col min="15109" max="15109" width="10.140625" style="1" customWidth="1"/>
    <col min="15110" max="15110" width="15.85546875" style="1" customWidth="1"/>
    <col min="15111" max="15111" width="16" style="1" customWidth="1"/>
    <col min="15112" max="15112" width="17.85546875" style="1" customWidth="1"/>
    <col min="15113" max="15113" width="17.140625" style="1" customWidth="1"/>
    <col min="15114" max="15114" width="16.28515625" style="1" customWidth="1"/>
    <col min="15115" max="15115" width="17.5703125" style="1" customWidth="1"/>
    <col min="15116" max="15360" width="11.42578125" style="1"/>
    <col min="15361" max="15361" width="2.7109375" style="1" customWidth="1"/>
    <col min="15362" max="15362" width="21.5703125" style="1" customWidth="1"/>
    <col min="15363" max="15363" width="11.42578125" style="1"/>
    <col min="15364" max="15364" width="10" style="1" customWidth="1"/>
    <col min="15365" max="15365" width="10.140625" style="1" customWidth="1"/>
    <col min="15366" max="15366" width="15.85546875" style="1" customWidth="1"/>
    <col min="15367" max="15367" width="16" style="1" customWidth="1"/>
    <col min="15368" max="15368" width="17.85546875" style="1" customWidth="1"/>
    <col min="15369" max="15369" width="17.140625" style="1" customWidth="1"/>
    <col min="15370" max="15370" width="16.28515625" style="1" customWidth="1"/>
    <col min="15371" max="15371" width="17.5703125" style="1" customWidth="1"/>
    <col min="15372" max="15616" width="11.42578125" style="1"/>
    <col min="15617" max="15617" width="2.7109375" style="1" customWidth="1"/>
    <col min="15618" max="15618" width="21.5703125" style="1" customWidth="1"/>
    <col min="15619" max="15619" width="11.42578125" style="1"/>
    <col min="15620" max="15620" width="10" style="1" customWidth="1"/>
    <col min="15621" max="15621" width="10.140625" style="1" customWidth="1"/>
    <col min="15622" max="15622" width="15.85546875" style="1" customWidth="1"/>
    <col min="15623" max="15623" width="16" style="1" customWidth="1"/>
    <col min="15624" max="15624" width="17.85546875" style="1" customWidth="1"/>
    <col min="15625" max="15625" width="17.140625" style="1" customWidth="1"/>
    <col min="15626" max="15626" width="16.28515625" style="1" customWidth="1"/>
    <col min="15627" max="15627" width="17.5703125" style="1" customWidth="1"/>
    <col min="15628" max="15872" width="11.42578125" style="1"/>
    <col min="15873" max="15873" width="2.7109375" style="1" customWidth="1"/>
    <col min="15874" max="15874" width="21.5703125" style="1" customWidth="1"/>
    <col min="15875" max="15875" width="11.42578125" style="1"/>
    <col min="15876" max="15876" width="10" style="1" customWidth="1"/>
    <col min="15877" max="15877" width="10.140625" style="1" customWidth="1"/>
    <col min="15878" max="15878" width="15.85546875" style="1" customWidth="1"/>
    <col min="15879" max="15879" width="16" style="1" customWidth="1"/>
    <col min="15880" max="15880" width="17.85546875" style="1" customWidth="1"/>
    <col min="15881" max="15881" width="17.140625" style="1" customWidth="1"/>
    <col min="15882" max="15882" width="16.28515625" style="1" customWidth="1"/>
    <col min="15883" max="15883" width="17.5703125" style="1" customWidth="1"/>
    <col min="15884" max="16128" width="11.42578125" style="1"/>
    <col min="16129" max="16129" width="2.7109375" style="1" customWidth="1"/>
    <col min="16130" max="16130" width="21.5703125" style="1" customWidth="1"/>
    <col min="16131" max="16131" width="11.42578125" style="1"/>
    <col min="16132" max="16132" width="10" style="1" customWidth="1"/>
    <col min="16133" max="16133" width="10.140625" style="1" customWidth="1"/>
    <col min="16134" max="16134" width="15.85546875" style="1" customWidth="1"/>
    <col min="16135" max="16135" width="16" style="1" customWidth="1"/>
    <col min="16136" max="16136" width="17.85546875" style="1" customWidth="1"/>
    <col min="16137" max="16137" width="17.140625" style="1" customWidth="1"/>
    <col min="16138" max="16138" width="16.28515625" style="1" customWidth="1"/>
    <col min="16139" max="16139" width="17.5703125" style="1" customWidth="1"/>
    <col min="16140" max="16384" width="11.42578125" style="1"/>
  </cols>
  <sheetData>
    <row r="1" spans="1:12" x14ac:dyDescent="0.2">
      <c r="A1" s="120" t="s">
        <v>35</v>
      </c>
    </row>
    <row r="2" spans="1:12" x14ac:dyDescent="0.2">
      <c r="A2" s="2" t="s">
        <v>0</v>
      </c>
      <c r="B2" s="3"/>
    </row>
    <row r="3" spans="1:12" x14ac:dyDescent="0.2">
      <c r="A3" s="4" t="s">
        <v>82</v>
      </c>
      <c r="B3" s="5"/>
      <c r="C3" s="6"/>
      <c r="D3" s="6"/>
      <c r="E3" s="7"/>
    </row>
    <row r="5" spans="1:12" x14ac:dyDescent="0.2">
      <c r="A5" s="8" t="s">
        <v>1</v>
      </c>
      <c r="B5" s="9"/>
      <c r="C5" s="8"/>
      <c r="D5" s="9"/>
    </row>
    <row r="6" spans="1:12" x14ac:dyDescent="0.2">
      <c r="A6" s="10" t="s">
        <v>2</v>
      </c>
      <c r="B6" s="11"/>
      <c r="C6" s="11"/>
      <c r="D6" s="122" t="s">
        <v>3</v>
      </c>
      <c r="E6" s="123"/>
      <c r="F6" s="12" t="s">
        <v>4</v>
      </c>
      <c r="G6" s="12" t="s">
        <v>5</v>
      </c>
      <c r="H6" s="13" t="s">
        <v>6</v>
      </c>
      <c r="I6" s="12" t="s">
        <v>4</v>
      </c>
      <c r="J6" s="12" t="s">
        <v>5</v>
      </c>
      <c r="K6" s="13" t="s">
        <v>6</v>
      </c>
      <c r="L6" s="14"/>
    </row>
    <row r="7" spans="1:12" x14ac:dyDescent="0.2">
      <c r="A7" s="9"/>
      <c r="B7" s="9"/>
      <c r="C7" s="9"/>
      <c r="D7" s="15" t="s">
        <v>7</v>
      </c>
      <c r="E7" s="15" t="s">
        <v>8</v>
      </c>
      <c r="F7" s="16" t="s">
        <v>9</v>
      </c>
      <c r="G7" s="16" t="s">
        <v>10</v>
      </c>
      <c r="H7" s="16" t="s">
        <v>11</v>
      </c>
      <c r="I7" s="16" t="s">
        <v>12</v>
      </c>
      <c r="J7" s="16" t="s">
        <v>10</v>
      </c>
      <c r="K7" s="16" t="s">
        <v>11</v>
      </c>
    </row>
    <row r="8" spans="1:12" x14ac:dyDescent="0.2">
      <c r="A8" s="17"/>
      <c r="B8" s="17"/>
      <c r="C8" s="17"/>
      <c r="D8" s="17"/>
      <c r="E8" s="17"/>
      <c r="F8" s="18" t="s">
        <v>13</v>
      </c>
      <c r="G8" s="18" t="s">
        <v>14</v>
      </c>
      <c r="H8" s="18" t="s">
        <v>15</v>
      </c>
      <c r="I8" s="18" t="s">
        <v>16</v>
      </c>
      <c r="J8" s="19" t="s">
        <v>17</v>
      </c>
      <c r="K8" s="19" t="s">
        <v>17</v>
      </c>
    </row>
    <row r="9" spans="1:12" x14ac:dyDescent="0.2">
      <c r="A9" s="9"/>
      <c r="B9" s="9"/>
      <c r="C9" s="9"/>
      <c r="D9" s="20"/>
      <c r="E9" s="20"/>
      <c r="F9" s="15"/>
      <c r="G9" s="15"/>
      <c r="H9" s="15"/>
      <c r="I9" s="15"/>
      <c r="J9" s="21"/>
      <c r="K9" s="21"/>
    </row>
    <row r="10" spans="1:12" x14ac:dyDescent="0.2">
      <c r="A10" s="22">
        <v>1</v>
      </c>
      <c r="B10" s="8" t="s">
        <v>18</v>
      </c>
      <c r="C10" s="9"/>
      <c r="D10" s="23">
        <v>1.1000000000000001</v>
      </c>
      <c r="E10" s="24">
        <v>0.01</v>
      </c>
      <c r="F10" s="25">
        <v>72758301</v>
      </c>
      <c r="G10" s="25">
        <v>72758301</v>
      </c>
      <c r="H10" s="25">
        <f>G10-F10</f>
        <v>0</v>
      </c>
      <c r="I10" s="25">
        <v>66895645</v>
      </c>
      <c r="J10" s="25">
        <v>67599381</v>
      </c>
      <c r="K10" s="25">
        <f>J10-I10</f>
        <v>703736</v>
      </c>
    </row>
    <row r="11" spans="1:12" x14ac:dyDescent="0.2">
      <c r="A11" s="22">
        <v>2</v>
      </c>
      <c r="B11" s="8" t="s">
        <v>19</v>
      </c>
      <c r="C11" s="9"/>
      <c r="D11" s="23">
        <v>0.46</v>
      </c>
      <c r="E11" s="23">
        <v>0.01</v>
      </c>
      <c r="F11" s="25">
        <v>21141741</v>
      </c>
      <c r="G11" s="25">
        <v>21141741</v>
      </c>
      <c r="H11" s="25">
        <f>G11-F11</f>
        <v>0</v>
      </c>
      <c r="I11" s="25">
        <v>47230715</v>
      </c>
      <c r="J11" s="25">
        <v>47661388</v>
      </c>
      <c r="K11" s="25">
        <f>J11-I11</f>
        <v>430673</v>
      </c>
    </row>
    <row r="12" spans="1:12" x14ac:dyDescent="0.2">
      <c r="A12" s="9"/>
      <c r="B12" s="9"/>
      <c r="C12" s="9"/>
      <c r="D12" s="20"/>
      <c r="E12" s="20"/>
      <c r="F12" s="25"/>
      <c r="G12" s="25"/>
      <c r="H12" s="25"/>
      <c r="I12" s="25"/>
      <c r="J12" s="25"/>
      <c r="K12" s="25"/>
    </row>
    <row r="13" spans="1:12" s="9" customFormat="1" x14ac:dyDescent="0.2">
      <c r="A13" s="1"/>
      <c r="B13" s="1"/>
      <c r="C13" s="1"/>
      <c r="D13" s="26"/>
      <c r="E13" s="26"/>
      <c r="F13" s="27"/>
      <c r="G13" s="27"/>
      <c r="H13" s="27"/>
      <c r="I13" s="27"/>
      <c r="J13" s="27"/>
      <c r="K13" s="27"/>
      <c r="L13" s="1"/>
    </row>
    <row r="14" spans="1:12" s="9" customFormat="1" x14ac:dyDescent="0.2">
      <c r="A14" s="8" t="s">
        <v>20</v>
      </c>
      <c r="C14" s="8"/>
      <c r="D14" s="8"/>
      <c r="F14" s="8"/>
      <c r="G14" s="27"/>
      <c r="H14" s="27"/>
      <c r="I14" s="27"/>
      <c r="J14" s="27"/>
      <c r="K14" s="27"/>
      <c r="L14" s="1"/>
    </row>
    <row r="15" spans="1:12" s="9" customFormat="1" x14ac:dyDescent="0.2">
      <c r="A15" s="10" t="s">
        <v>2</v>
      </c>
      <c r="B15" s="11"/>
      <c r="C15" s="11"/>
      <c r="D15" s="122" t="s">
        <v>3</v>
      </c>
      <c r="E15" s="123"/>
      <c r="F15" s="28" t="s">
        <v>21</v>
      </c>
      <c r="G15" s="28" t="s">
        <v>21</v>
      </c>
      <c r="H15" s="29" t="s">
        <v>22</v>
      </c>
      <c r="I15" s="29" t="s">
        <v>23</v>
      </c>
      <c r="J15" s="25"/>
      <c r="K15" s="25"/>
      <c r="L15" s="1"/>
    </row>
    <row r="16" spans="1:12" s="9" customFormat="1" ht="10.5" x14ac:dyDescent="0.15">
      <c r="D16" s="15" t="s">
        <v>7</v>
      </c>
      <c r="E16" s="15" t="s">
        <v>8</v>
      </c>
      <c r="F16" s="21" t="s">
        <v>24</v>
      </c>
      <c r="G16" s="21" t="s">
        <v>24</v>
      </c>
      <c r="H16" s="15" t="s">
        <v>25</v>
      </c>
      <c r="I16" s="15" t="s">
        <v>11</v>
      </c>
      <c r="J16" s="25"/>
      <c r="K16" s="25"/>
    </row>
    <row r="17" spans="1:13" x14ac:dyDescent="0.2">
      <c r="A17" s="9"/>
      <c r="B17" s="9"/>
      <c r="C17" s="9"/>
      <c r="D17" s="20"/>
      <c r="E17" s="20"/>
      <c r="F17" s="21" t="s">
        <v>26</v>
      </c>
      <c r="G17" s="15" t="s">
        <v>27</v>
      </c>
      <c r="H17" s="21" t="s">
        <v>28</v>
      </c>
      <c r="I17" s="15" t="s">
        <v>29</v>
      </c>
      <c r="J17" s="25"/>
      <c r="K17" s="25"/>
      <c r="L17" s="9"/>
    </row>
    <row r="18" spans="1:13" s="9" customFormat="1" ht="10.5" x14ac:dyDescent="0.15">
      <c r="A18" s="17"/>
      <c r="B18" s="17"/>
      <c r="C18" s="17"/>
      <c r="D18" s="30"/>
      <c r="E18" s="30"/>
      <c r="F18" s="31" t="s">
        <v>30</v>
      </c>
      <c r="G18" s="31" t="s">
        <v>31</v>
      </c>
      <c r="H18" s="31" t="s">
        <v>32</v>
      </c>
      <c r="I18" s="31" t="s">
        <v>32</v>
      </c>
      <c r="J18" s="25"/>
      <c r="K18" s="25"/>
    </row>
    <row r="19" spans="1:13" x14ac:dyDescent="0.2">
      <c r="A19" s="9"/>
      <c r="B19" s="9"/>
      <c r="D19" s="26"/>
      <c r="E19" s="26"/>
      <c r="F19" s="27"/>
      <c r="G19" s="27"/>
      <c r="H19" s="27"/>
      <c r="I19" s="27"/>
      <c r="J19" s="27"/>
      <c r="K19" s="27"/>
      <c r="L19" s="9"/>
    </row>
    <row r="20" spans="1:13" x14ac:dyDescent="0.2">
      <c r="A20" s="22">
        <v>3</v>
      </c>
      <c r="B20" s="9" t="s">
        <v>33</v>
      </c>
      <c r="C20" s="9"/>
      <c r="D20" s="23">
        <v>1.07</v>
      </c>
      <c r="E20" s="23">
        <v>0.01</v>
      </c>
      <c r="F20" s="25">
        <v>62253303</v>
      </c>
      <c r="G20" s="25">
        <v>64607603</v>
      </c>
      <c r="H20" s="25">
        <v>127264858</v>
      </c>
      <c r="I20" s="25">
        <f>+H20-G20-F20</f>
        <v>403952</v>
      </c>
      <c r="J20" s="25"/>
      <c r="K20" s="25"/>
    </row>
    <row r="21" spans="1:13" x14ac:dyDescent="0.2">
      <c r="A21" s="9"/>
      <c r="D21" s="26"/>
      <c r="E21" s="26"/>
      <c r="F21" s="27"/>
      <c r="G21" s="27"/>
      <c r="H21" s="27"/>
      <c r="I21" s="25"/>
      <c r="J21" s="27"/>
      <c r="K21" s="27"/>
      <c r="L21" s="9"/>
    </row>
    <row r="22" spans="1:13" x14ac:dyDescent="0.2">
      <c r="D22" s="26"/>
      <c r="E22" s="26"/>
      <c r="F22" s="27"/>
      <c r="G22" s="27"/>
      <c r="H22" s="27"/>
      <c r="I22" s="27"/>
      <c r="J22" s="27"/>
      <c r="K22" s="27"/>
    </row>
    <row r="23" spans="1:13" x14ac:dyDescent="0.2">
      <c r="A23" s="2" t="s">
        <v>35</v>
      </c>
      <c r="B23" s="2"/>
      <c r="C23" s="6"/>
      <c r="D23" s="6"/>
      <c r="E23" s="33"/>
      <c r="F23" s="7"/>
      <c r="G23" s="7"/>
      <c r="H23" s="7"/>
      <c r="I23" s="7"/>
      <c r="J23" s="7"/>
      <c r="K23" s="7"/>
      <c r="L23" s="7"/>
      <c r="M23" s="7"/>
    </row>
    <row r="24" spans="1:13" x14ac:dyDescent="0.2">
      <c r="A24" s="5" t="s">
        <v>36</v>
      </c>
      <c r="B24" s="5"/>
      <c r="C24" s="6"/>
      <c r="D24" s="6"/>
      <c r="E24" s="7"/>
      <c r="F24" s="7"/>
      <c r="G24" s="7"/>
      <c r="H24" s="7"/>
      <c r="I24" s="7"/>
      <c r="J24" s="7"/>
      <c r="K24" s="7"/>
      <c r="L24" s="7"/>
      <c r="M24" s="7"/>
    </row>
    <row r="25" spans="1:13" x14ac:dyDescent="0.2">
      <c r="A25" s="4" t="s">
        <v>82</v>
      </c>
      <c r="B25" s="5"/>
      <c r="C25" s="6"/>
      <c r="D25" s="6"/>
      <c r="E25" s="7"/>
      <c r="F25" s="7"/>
      <c r="G25" s="7"/>
      <c r="H25" s="7"/>
      <c r="I25" s="7"/>
      <c r="J25" s="7"/>
      <c r="K25" s="7"/>
      <c r="L25" s="7"/>
      <c r="M25" s="34"/>
    </row>
    <row r="26" spans="1:13" x14ac:dyDescent="0.2">
      <c r="A26" s="10" t="s">
        <v>2</v>
      </c>
      <c r="B26" s="10"/>
      <c r="C26" s="29" t="s">
        <v>16</v>
      </c>
      <c r="D26" s="123" t="s">
        <v>3</v>
      </c>
      <c r="E26" s="123"/>
      <c r="F26" s="29" t="s">
        <v>37</v>
      </c>
      <c r="G26" s="28" t="s">
        <v>38</v>
      </c>
      <c r="H26" s="28" t="s">
        <v>39</v>
      </c>
      <c r="I26" s="29" t="s">
        <v>40</v>
      </c>
      <c r="J26" s="29" t="s">
        <v>5</v>
      </c>
      <c r="K26" s="29" t="s">
        <v>5</v>
      </c>
      <c r="L26" s="29" t="s">
        <v>5</v>
      </c>
      <c r="M26" s="29" t="s">
        <v>5</v>
      </c>
    </row>
    <row r="27" spans="1:13" x14ac:dyDescent="0.2">
      <c r="A27" s="7"/>
      <c r="B27" s="7"/>
      <c r="C27" s="21" t="s">
        <v>41</v>
      </c>
      <c r="D27" s="15" t="s">
        <v>7</v>
      </c>
      <c r="E27" s="15" t="s">
        <v>8</v>
      </c>
      <c r="F27" s="21" t="s">
        <v>42</v>
      </c>
      <c r="G27" s="21" t="s">
        <v>43</v>
      </c>
      <c r="H27" s="15" t="s">
        <v>44</v>
      </c>
      <c r="I27" s="15" t="s">
        <v>45</v>
      </c>
      <c r="J27" s="15" t="s">
        <v>46</v>
      </c>
      <c r="K27" s="15" t="s">
        <v>47</v>
      </c>
      <c r="L27" s="35" t="s">
        <v>48</v>
      </c>
      <c r="M27" s="36" t="s">
        <v>49</v>
      </c>
    </row>
    <row r="28" spans="1:13" x14ac:dyDescent="0.2">
      <c r="A28" s="34"/>
      <c r="B28" s="34"/>
      <c r="C28" s="34"/>
      <c r="D28" s="34"/>
      <c r="E28" s="34"/>
      <c r="F28" s="37" t="s">
        <v>50</v>
      </c>
      <c r="G28" s="37" t="s">
        <v>41</v>
      </c>
      <c r="H28" s="37" t="s">
        <v>50</v>
      </c>
      <c r="I28" s="31"/>
      <c r="J28" s="38"/>
      <c r="K28" s="38"/>
      <c r="L28" s="38"/>
      <c r="M28" s="38"/>
    </row>
    <row r="29" spans="1:13" x14ac:dyDescent="0.2">
      <c r="A29" s="7"/>
      <c r="B29" s="7"/>
      <c r="C29" s="7"/>
      <c r="D29" s="7"/>
      <c r="E29" s="7"/>
      <c r="F29" s="39"/>
      <c r="G29" s="21"/>
      <c r="H29" s="39"/>
      <c r="I29" s="40"/>
      <c r="J29" s="7"/>
      <c r="K29" s="7"/>
      <c r="L29" s="7"/>
      <c r="M29" s="7"/>
    </row>
    <row r="30" spans="1:13" x14ac:dyDescent="0.2">
      <c r="A30" s="2" t="s">
        <v>51</v>
      </c>
      <c r="B30" s="7"/>
      <c r="C30" s="7"/>
      <c r="D30" s="7"/>
      <c r="E30" s="7"/>
      <c r="F30" s="39"/>
      <c r="G30" s="7"/>
      <c r="H30" s="41"/>
      <c r="I30" s="40"/>
      <c r="J30" s="7"/>
      <c r="K30" s="7"/>
      <c r="L30" s="7"/>
      <c r="M30" s="7"/>
    </row>
    <row r="31" spans="1:13" x14ac:dyDescent="0.2">
      <c r="A31" s="41">
        <v>1</v>
      </c>
      <c r="B31" s="42" t="s">
        <v>52</v>
      </c>
      <c r="C31" s="7">
        <v>1822744</v>
      </c>
      <c r="D31" s="43">
        <v>0.51</v>
      </c>
      <c r="E31" s="43">
        <v>0.28000000000000003</v>
      </c>
      <c r="F31" s="7">
        <v>2315258</v>
      </c>
      <c r="G31" s="7">
        <f t="shared" ref="G31:G55" si="0">+J31+K31+L31+M31</f>
        <v>2486798</v>
      </c>
      <c r="H31" s="41">
        <f t="shared" ref="H31:H55" si="1">G31-F31</f>
        <v>171540</v>
      </c>
      <c r="I31" s="7">
        <v>0</v>
      </c>
      <c r="J31" s="7">
        <v>0</v>
      </c>
      <c r="K31" s="7">
        <v>376069</v>
      </c>
      <c r="L31" s="7">
        <v>184734</v>
      </c>
      <c r="M31" s="7">
        <v>1925995</v>
      </c>
    </row>
    <row r="32" spans="1:13" x14ac:dyDescent="0.2">
      <c r="A32" s="41">
        <v>2</v>
      </c>
      <c r="B32" s="42" t="s">
        <v>53</v>
      </c>
      <c r="C32" s="7">
        <v>1822744</v>
      </c>
      <c r="D32" s="43">
        <v>0.7</v>
      </c>
      <c r="E32" s="43">
        <v>0.48</v>
      </c>
      <c r="F32" s="7">
        <v>2309265</v>
      </c>
      <c r="G32" s="7">
        <f t="shared" si="0"/>
        <v>2494633</v>
      </c>
      <c r="H32" s="41">
        <f t="shared" si="1"/>
        <v>185368</v>
      </c>
      <c r="I32" s="7">
        <v>90472</v>
      </c>
      <c r="J32" s="7">
        <v>0</v>
      </c>
      <c r="K32" s="7">
        <v>486521</v>
      </c>
      <c r="L32" s="7">
        <v>0</v>
      </c>
      <c r="M32" s="7">
        <v>2008112</v>
      </c>
    </row>
    <row r="33" spans="1:13" x14ac:dyDescent="0.2">
      <c r="A33" s="41">
        <v>3</v>
      </c>
      <c r="B33" s="44" t="s">
        <v>54</v>
      </c>
      <c r="C33" s="7">
        <v>8097361</v>
      </c>
      <c r="D33" s="43">
        <v>2.33</v>
      </c>
      <c r="E33" s="43">
        <v>0.55000000000000004</v>
      </c>
      <c r="F33" s="7">
        <v>34587094</v>
      </c>
      <c r="G33" s="7">
        <f t="shared" si="0"/>
        <v>41370579</v>
      </c>
      <c r="H33" s="41">
        <f t="shared" si="1"/>
        <v>6783485</v>
      </c>
      <c r="I33" s="7">
        <v>2853231</v>
      </c>
      <c r="J33" s="7">
        <v>0</v>
      </c>
      <c r="K33" s="7">
        <v>26541230</v>
      </c>
      <c r="L33" s="7">
        <v>0</v>
      </c>
      <c r="M33" s="7">
        <v>14829349</v>
      </c>
    </row>
    <row r="34" spans="1:13" x14ac:dyDescent="0.2">
      <c r="A34" s="41">
        <v>4</v>
      </c>
      <c r="B34" s="42" t="s">
        <v>55</v>
      </c>
      <c r="C34" s="7">
        <v>12285566</v>
      </c>
      <c r="D34" s="43">
        <v>10.17</v>
      </c>
      <c r="E34" s="43">
        <v>0.17</v>
      </c>
      <c r="F34" s="7">
        <v>216784776</v>
      </c>
      <c r="G34" s="7">
        <f t="shared" si="0"/>
        <v>222603416</v>
      </c>
      <c r="H34" s="41">
        <f t="shared" si="1"/>
        <v>5818640</v>
      </c>
      <c r="I34" s="7">
        <v>3238729</v>
      </c>
      <c r="J34" s="7">
        <v>188116340</v>
      </c>
      <c r="K34" s="7">
        <v>16382870</v>
      </c>
      <c r="L34" s="7">
        <v>0</v>
      </c>
      <c r="M34" s="7">
        <v>18104206</v>
      </c>
    </row>
    <row r="35" spans="1:13" x14ac:dyDescent="0.2">
      <c r="A35" s="41">
        <v>5</v>
      </c>
      <c r="B35" s="42" t="s">
        <v>56</v>
      </c>
      <c r="C35" s="7">
        <v>9088230</v>
      </c>
      <c r="D35" s="43">
        <v>6.27</v>
      </c>
      <c r="E35" s="43">
        <v>0.82</v>
      </c>
      <c r="F35" s="7">
        <v>80135706</v>
      </c>
      <c r="G35" s="7">
        <f t="shared" si="0"/>
        <v>88141010</v>
      </c>
      <c r="H35" s="41">
        <f t="shared" si="1"/>
        <v>8005304</v>
      </c>
      <c r="I35" s="7">
        <v>452570</v>
      </c>
      <c r="J35" s="7">
        <v>40833400</v>
      </c>
      <c r="K35" s="7">
        <v>32458508</v>
      </c>
      <c r="L35" s="7">
        <v>6272</v>
      </c>
      <c r="M35" s="7">
        <v>14842830</v>
      </c>
    </row>
    <row r="36" spans="1:13" x14ac:dyDescent="0.2">
      <c r="A36" s="41">
        <v>6</v>
      </c>
      <c r="B36" s="42" t="s">
        <v>57</v>
      </c>
      <c r="C36" s="7">
        <v>102059737</v>
      </c>
      <c r="D36" s="43">
        <v>10.51</v>
      </c>
      <c r="E36" s="43">
        <v>0.71</v>
      </c>
      <c r="F36" s="7">
        <v>1528333663</v>
      </c>
      <c r="G36" s="7">
        <f t="shared" si="0"/>
        <v>1541153737</v>
      </c>
      <c r="H36" s="41">
        <f t="shared" si="1"/>
        <v>12820074</v>
      </c>
      <c r="I36" s="7">
        <v>76220544</v>
      </c>
      <c r="J36" s="7">
        <v>1366599403</v>
      </c>
      <c r="K36" s="7">
        <v>61246273</v>
      </c>
      <c r="L36" s="7">
        <v>1659</v>
      </c>
      <c r="M36" s="7">
        <v>113306402</v>
      </c>
    </row>
    <row r="37" spans="1:13" x14ac:dyDescent="0.2">
      <c r="A37" s="41">
        <v>7</v>
      </c>
      <c r="B37" s="44" t="s">
        <v>58</v>
      </c>
      <c r="C37" s="7">
        <v>13113603</v>
      </c>
      <c r="D37" s="43">
        <v>2.5</v>
      </c>
      <c r="E37" s="43">
        <v>0.68</v>
      </c>
      <c r="F37" s="7">
        <v>48508022</v>
      </c>
      <c r="G37" s="7">
        <f t="shared" si="0"/>
        <v>59113215</v>
      </c>
      <c r="H37" s="41">
        <f t="shared" si="1"/>
        <v>10605193</v>
      </c>
      <c r="I37" s="7">
        <v>431091</v>
      </c>
      <c r="J37" s="7">
        <v>0</v>
      </c>
      <c r="K37" s="7">
        <v>35394419</v>
      </c>
      <c r="L37" s="7">
        <v>0</v>
      </c>
      <c r="M37" s="7">
        <v>23718796</v>
      </c>
    </row>
    <row r="38" spans="1:13" x14ac:dyDescent="0.2">
      <c r="A38" s="41">
        <v>8</v>
      </c>
      <c r="B38" s="44" t="s">
        <v>59</v>
      </c>
      <c r="C38" s="7">
        <v>44624057</v>
      </c>
      <c r="D38" s="43">
        <v>9.32</v>
      </c>
      <c r="E38" s="43">
        <v>0.19</v>
      </c>
      <c r="F38" s="7">
        <v>813503725</v>
      </c>
      <c r="G38" s="7">
        <f t="shared" si="0"/>
        <v>836232411</v>
      </c>
      <c r="H38" s="41">
        <f t="shared" si="1"/>
        <v>22728686</v>
      </c>
      <c r="I38" s="7">
        <v>7866652</v>
      </c>
      <c r="J38" s="7">
        <v>652167025</v>
      </c>
      <c r="K38" s="7">
        <v>115074161</v>
      </c>
      <c r="L38" s="7">
        <v>3090900</v>
      </c>
      <c r="M38" s="7">
        <v>65900325</v>
      </c>
    </row>
    <row r="39" spans="1:13" x14ac:dyDescent="0.2">
      <c r="A39" s="41">
        <v>9</v>
      </c>
      <c r="B39" s="42" t="s">
        <v>60</v>
      </c>
      <c r="C39" s="41">
        <v>1822744</v>
      </c>
      <c r="D39" s="45">
        <v>0.43</v>
      </c>
      <c r="E39" s="45">
        <v>0.09</v>
      </c>
      <c r="F39" s="41">
        <v>2553770</v>
      </c>
      <c r="G39" s="7">
        <f t="shared" si="0"/>
        <v>2648562</v>
      </c>
      <c r="H39" s="41">
        <f t="shared" si="1"/>
        <v>94792</v>
      </c>
      <c r="I39" s="41">
        <v>56596</v>
      </c>
      <c r="J39" s="41">
        <v>0</v>
      </c>
      <c r="K39" s="41">
        <v>731026</v>
      </c>
      <c r="L39" s="41">
        <v>0</v>
      </c>
      <c r="M39" s="41">
        <v>1917536</v>
      </c>
    </row>
    <row r="40" spans="1:13" x14ac:dyDescent="0.2">
      <c r="A40" s="41">
        <v>10</v>
      </c>
      <c r="B40" s="42" t="s">
        <v>61</v>
      </c>
      <c r="C40" s="7">
        <v>17090704</v>
      </c>
      <c r="D40" s="43">
        <v>6.43</v>
      </c>
      <c r="E40" s="43">
        <v>0.32</v>
      </c>
      <c r="F40" s="7">
        <v>309652981</v>
      </c>
      <c r="G40" s="7">
        <f t="shared" si="0"/>
        <v>338238121</v>
      </c>
      <c r="H40" s="41">
        <f t="shared" si="1"/>
        <v>28585140</v>
      </c>
      <c r="I40" s="7">
        <v>3765122</v>
      </c>
      <c r="J40" s="7">
        <v>289871868</v>
      </c>
      <c r="K40" s="7">
        <v>2563608</v>
      </c>
      <c r="L40" s="7">
        <v>126801</v>
      </c>
      <c r="M40" s="7">
        <v>45675844</v>
      </c>
    </row>
    <row r="41" spans="1:13" x14ac:dyDescent="0.2">
      <c r="A41" s="41">
        <v>11</v>
      </c>
      <c r="B41" s="42" t="s">
        <v>62</v>
      </c>
      <c r="C41" s="7">
        <v>191493625</v>
      </c>
      <c r="D41" s="43">
        <v>8.5299999999999994</v>
      </c>
      <c r="E41" s="43">
        <v>0.78</v>
      </c>
      <c r="F41" s="7">
        <v>2199884729</v>
      </c>
      <c r="G41" s="7">
        <f t="shared" si="0"/>
        <v>2250325949</v>
      </c>
      <c r="H41" s="41">
        <f t="shared" si="1"/>
        <v>50441220</v>
      </c>
      <c r="I41" s="7">
        <v>60122041</v>
      </c>
      <c r="J41" s="7">
        <v>1839676968</v>
      </c>
      <c r="K41" s="7">
        <v>164865383</v>
      </c>
      <c r="L41" s="7">
        <v>343573</v>
      </c>
      <c r="M41" s="7">
        <v>245440025</v>
      </c>
    </row>
    <row r="42" spans="1:13" x14ac:dyDescent="0.2">
      <c r="A42" s="41">
        <v>12</v>
      </c>
      <c r="B42" s="42" t="s">
        <v>63</v>
      </c>
      <c r="C42" s="7">
        <v>60099481</v>
      </c>
      <c r="D42" s="43">
        <v>9.33</v>
      </c>
      <c r="E42" s="43">
        <v>0.48</v>
      </c>
      <c r="F42" s="7">
        <v>1085538124</v>
      </c>
      <c r="G42" s="7">
        <f t="shared" si="0"/>
        <v>1127998709</v>
      </c>
      <c r="H42" s="41">
        <f t="shared" si="1"/>
        <v>42460585</v>
      </c>
      <c r="I42" s="7">
        <v>8870392</v>
      </c>
      <c r="J42" s="7">
        <v>982817641</v>
      </c>
      <c r="K42" s="7">
        <v>43006079</v>
      </c>
      <c r="L42" s="7">
        <v>0</v>
      </c>
      <c r="M42" s="7">
        <v>102174989</v>
      </c>
    </row>
    <row r="43" spans="1:13" x14ac:dyDescent="0.2">
      <c r="A43" s="41">
        <v>13</v>
      </c>
      <c r="B43" s="44" t="s">
        <v>64</v>
      </c>
      <c r="C43" s="7">
        <v>24614813</v>
      </c>
      <c r="D43" s="43">
        <v>7.88</v>
      </c>
      <c r="E43" s="43">
        <v>0.26</v>
      </c>
      <c r="F43" s="7">
        <v>415753113</v>
      </c>
      <c r="G43" s="7">
        <f t="shared" si="0"/>
        <v>430891150</v>
      </c>
      <c r="H43" s="41">
        <f t="shared" si="1"/>
        <v>15138037</v>
      </c>
      <c r="I43" s="7">
        <v>13979548</v>
      </c>
      <c r="J43" s="7">
        <v>341422025</v>
      </c>
      <c r="K43" s="7">
        <v>50487140</v>
      </c>
      <c r="L43" s="7">
        <v>2726535</v>
      </c>
      <c r="M43" s="7">
        <v>36255450</v>
      </c>
    </row>
    <row r="44" spans="1:13" x14ac:dyDescent="0.2">
      <c r="A44" s="41">
        <v>14</v>
      </c>
      <c r="B44" s="42" t="s">
        <v>65</v>
      </c>
      <c r="C44" s="7">
        <v>27392547</v>
      </c>
      <c r="D44" s="43">
        <v>13.39</v>
      </c>
      <c r="E44" s="43">
        <v>0.49</v>
      </c>
      <c r="F44" s="7">
        <v>574560065</v>
      </c>
      <c r="G44" s="7">
        <f t="shared" si="0"/>
        <v>578649270</v>
      </c>
      <c r="H44" s="41">
        <f t="shared" si="1"/>
        <v>4089205</v>
      </c>
      <c r="I44" s="7">
        <v>7325948</v>
      </c>
      <c r="J44" s="7">
        <v>442554790</v>
      </c>
      <c r="K44" s="7">
        <v>81989200</v>
      </c>
      <c r="L44" s="7">
        <v>253847</v>
      </c>
      <c r="M44" s="7">
        <v>53851433</v>
      </c>
    </row>
    <row r="45" spans="1:13" x14ac:dyDescent="0.2">
      <c r="A45" s="41">
        <v>15</v>
      </c>
      <c r="B45" s="42" t="s">
        <v>66</v>
      </c>
      <c r="C45" s="7">
        <v>1822744</v>
      </c>
      <c r="D45" s="43">
        <v>0.52</v>
      </c>
      <c r="E45" s="43">
        <v>0.04</v>
      </c>
      <c r="F45" s="7">
        <v>3253851</v>
      </c>
      <c r="G45" s="7">
        <f t="shared" si="0"/>
        <v>3640494</v>
      </c>
      <c r="H45" s="41">
        <f t="shared" si="1"/>
        <v>386643</v>
      </c>
      <c r="I45" s="7">
        <v>759454</v>
      </c>
      <c r="J45" s="7">
        <v>0</v>
      </c>
      <c r="K45" s="7">
        <v>1431107</v>
      </c>
      <c r="L45" s="7">
        <v>0</v>
      </c>
      <c r="M45" s="7">
        <v>2209387</v>
      </c>
    </row>
    <row r="46" spans="1:13" x14ac:dyDescent="0.2">
      <c r="A46" s="41">
        <v>16</v>
      </c>
      <c r="B46" s="42" t="s">
        <v>67</v>
      </c>
      <c r="C46" s="7">
        <v>111623250</v>
      </c>
      <c r="D46" s="43">
        <v>8.0399999999999991</v>
      </c>
      <c r="E46" s="43">
        <v>0.1</v>
      </c>
      <c r="F46" s="7">
        <v>1954210119</v>
      </c>
      <c r="G46" s="7">
        <f t="shared" si="0"/>
        <v>2043491706</v>
      </c>
      <c r="H46" s="41">
        <f t="shared" si="1"/>
        <v>89281587</v>
      </c>
      <c r="I46" s="7">
        <v>13016862</v>
      </c>
      <c r="J46" s="7">
        <v>1670631507</v>
      </c>
      <c r="K46" s="7">
        <v>171429902</v>
      </c>
      <c r="L46" s="7">
        <v>928477</v>
      </c>
      <c r="M46" s="7">
        <v>200501820</v>
      </c>
    </row>
    <row r="47" spans="1:13" x14ac:dyDescent="0.2">
      <c r="A47" s="41">
        <v>17</v>
      </c>
      <c r="B47" s="42" t="s">
        <v>68</v>
      </c>
      <c r="C47" s="7">
        <v>19662692</v>
      </c>
      <c r="D47" s="43">
        <v>2.89</v>
      </c>
      <c r="E47" s="43">
        <v>0.46</v>
      </c>
      <c r="F47" s="7">
        <v>179689022</v>
      </c>
      <c r="G47" s="7">
        <f t="shared" si="0"/>
        <v>200202194</v>
      </c>
      <c r="H47" s="41">
        <f t="shared" si="1"/>
        <v>20513172</v>
      </c>
      <c r="I47" s="7">
        <v>10220983</v>
      </c>
      <c r="J47" s="7">
        <v>32335130</v>
      </c>
      <c r="K47" s="7">
        <v>130168431</v>
      </c>
      <c r="L47" s="7">
        <v>6699</v>
      </c>
      <c r="M47" s="7">
        <v>37691934</v>
      </c>
    </row>
    <row r="48" spans="1:13" x14ac:dyDescent="0.2">
      <c r="A48" s="41">
        <v>18</v>
      </c>
      <c r="B48" s="44" t="s">
        <v>69</v>
      </c>
      <c r="C48" s="7">
        <v>1883673</v>
      </c>
      <c r="D48" s="43">
        <v>12.93</v>
      </c>
      <c r="E48" s="43">
        <v>0.53</v>
      </c>
      <c r="F48" s="7">
        <v>32490023</v>
      </c>
      <c r="G48" s="7">
        <f t="shared" si="0"/>
        <v>33293684</v>
      </c>
      <c r="H48" s="41">
        <f t="shared" si="1"/>
        <v>803661</v>
      </c>
      <c r="I48" s="7">
        <v>74015</v>
      </c>
      <c r="J48" s="7">
        <v>29307036</v>
      </c>
      <c r="K48" s="7">
        <v>1334292</v>
      </c>
      <c r="L48" s="7">
        <v>0</v>
      </c>
      <c r="M48" s="7">
        <v>2652356</v>
      </c>
    </row>
    <row r="49" spans="1:13" x14ac:dyDescent="0.2">
      <c r="A49" s="41">
        <v>19</v>
      </c>
      <c r="B49" s="42" t="s">
        <v>70</v>
      </c>
      <c r="C49" s="7">
        <v>92391944</v>
      </c>
      <c r="D49" s="43">
        <v>11.99</v>
      </c>
      <c r="E49" s="43">
        <v>0.42</v>
      </c>
      <c r="F49" s="7">
        <v>1595707634</v>
      </c>
      <c r="G49" s="7">
        <f t="shared" si="0"/>
        <v>1608047446</v>
      </c>
      <c r="H49" s="41">
        <f t="shared" si="1"/>
        <v>12339812</v>
      </c>
      <c r="I49" s="7">
        <v>4284519</v>
      </c>
      <c r="J49" s="7">
        <v>1402941666</v>
      </c>
      <c r="K49" s="7">
        <v>100671933</v>
      </c>
      <c r="L49" s="7">
        <v>0</v>
      </c>
      <c r="M49" s="7">
        <v>104433847</v>
      </c>
    </row>
    <row r="50" spans="1:13" x14ac:dyDescent="0.2">
      <c r="A50" s="41">
        <v>20</v>
      </c>
      <c r="B50" s="44" t="s">
        <v>71</v>
      </c>
      <c r="C50" s="7">
        <v>22090118</v>
      </c>
      <c r="D50" s="43">
        <v>11.71</v>
      </c>
      <c r="E50" s="43">
        <v>0.12</v>
      </c>
      <c r="F50" s="7">
        <v>409695921</v>
      </c>
      <c r="G50" s="7">
        <f t="shared" si="0"/>
        <v>416723442</v>
      </c>
      <c r="H50" s="41">
        <f t="shared" si="1"/>
        <v>7027521</v>
      </c>
      <c r="I50" s="7">
        <v>718711</v>
      </c>
      <c r="J50" s="7">
        <v>380897204</v>
      </c>
      <c r="K50" s="7">
        <v>6708599</v>
      </c>
      <c r="L50" s="7">
        <v>0</v>
      </c>
      <c r="M50" s="7">
        <v>29117639</v>
      </c>
    </row>
    <row r="51" spans="1:13" x14ac:dyDescent="0.2">
      <c r="A51" s="41">
        <v>21</v>
      </c>
      <c r="B51" s="42" t="s">
        <v>72</v>
      </c>
      <c r="C51" s="7">
        <v>42341222</v>
      </c>
      <c r="D51" s="43">
        <v>11.56</v>
      </c>
      <c r="E51" s="43">
        <v>0.26</v>
      </c>
      <c r="F51" s="7">
        <v>787195542</v>
      </c>
      <c r="G51" s="7">
        <f t="shared" si="0"/>
        <v>792340140</v>
      </c>
      <c r="H51" s="41">
        <f t="shared" si="1"/>
        <v>5144598</v>
      </c>
      <c r="I51" s="7">
        <v>12688103</v>
      </c>
      <c r="J51" s="7">
        <v>713404085</v>
      </c>
      <c r="K51" s="7">
        <v>34706129</v>
      </c>
      <c r="L51" s="7">
        <v>0</v>
      </c>
      <c r="M51" s="7">
        <v>44229926</v>
      </c>
    </row>
    <row r="52" spans="1:13" x14ac:dyDescent="0.2">
      <c r="A52" s="41">
        <v>22</v>
      </c>
      <c r="B52" s="42" t="s">
        <v>73</v>
      </c>
      <c r="C52" s="7">
        <v>78971682</v>
      </c>
      <c r="D52" s="43">
        <v>16.739999999999998</v>
      </c>
      <c r="E52" s="43">
        <v>0.48</v>
      </c>
      <c r="F52" s="7">
        <v>1463428440</v>
      </c>
      <c r="G52" s="7">
        <f t="shared" si="0"/>
        <v>1472574509</v>
      </c>
      <c r="H52" s="41">
        <f t="shared" si="1"/>
        <v>9146069</v>
      </c>
      <c r="I52" s="7">
        <v>6717715</v>
      </c>
      <c r="J52" s="7">
        <v>1356269771</v>
      </c>
      <c r="K52" s="7">
        <v>28216790</v>
      </c>
      <c r="L52" s="7">
        <v>0</v>
      </c>
      <c r="M52" s="7">
        <v>88087948</v>
      </c>
    </row>
    <row r="53" spans="1:13" x14ac:dyDescent="0.2">
      <c r="A53" s="41">
        <v>23</v>
      </c>
      <c r="B53" s="42" t="s">
        <v>74</v>
      </c>
      <c r="C53" s="7">
        <v>15392907</v>
      </c>
      <c r="D53" s="43">
        <v>9.52</v>
      </c>
      <c r="E53" s="43">
        <v>0.4</v>
      </c>
      <c r="F53" s="7">
        <v>281146833</v>
      </c>
      <c r="G53" s="7">
        <f t="shared" si="0"/>
        <v>284594340</v>
      </c>
      <c r="H53" s="41">
        <f t="shared" si="1"/>
        <v>3447507</v>
      </c>
      <c r="I53" s="7">
        <v>8963184</v>
      </c>
      <c r="J53" s="7">
        <v>262804163</v>
      </c>
      <c r="K53" s="7">
        <v>3006882</v>
      </c>
      <c r="L53" s="7">
        <v>1721</v>
      </c>
      <c r="M53" s="7">
        <v>18781574</v>
      </c>
    </row>
    <row r="54" spans="1:13" x14ac:dyDescent="0.2">
      <c r="A54" s="41">
        <v>24</v>
      </c>
      <c r="B54" s="42" t="s">
        <v>75</v>
      </c>
      <c r="C54" s="7">
        <v>12396094</v>
      </c>
      <c r="D54" s="43">
        <v>0.69</v>
      </c>
      <c r="E54" s="43">
        <v>0.15</v>
      </c>
      <c r="F54" s="7">
        <v>60692104</v>
      </c>
      <c r="G54" s="7">
        <f t="shared" si="0"/>
        <v>85262919</v>
      </c>
      <c r="H54" s="41">
        <f t="shared" si="1"/>
        <v>24570815</v>
      </c>
      <c r="I54" s="7">
        <v>47694250</v>
      </c>
      <c r="J54" s="7">
        <v>0</v>
      </c>
      <c r="K54" s="7">
        <v>49023705</v>
      </c>
      <c r="L54" s="7">
        <v>51121</v>
      </c>
      <c r="M54" s="7">
        <v>36188093</v>
      </c>
    </row>
    <row r="55" spans="1:13" x14ac:dyDescent="0.2">
      <c r="A55" s="41">
        <v>25</v>
      </c>
      <c r="B55" s="42" t="s">
        <v>76</v>
      </c>
      <c r="C55" s="7">
        <v>42526847</v>
      </c>
      <c r="D55" s="43">
        <v>9.07</v>
      </c>
      <c r="E55" s="43">
        <v>0.23</v>
      </c>
      <c r="F55" s="7">
        <v>723255508</v>
      </c>
      <c r="G55" s="7">
        <f t="shared" si="0"/>
        <v>734098788</v>
      </c>
      <c r="H55" s="41">
        <f t="shared" si="1"/>
        <v>10843280</v>
      </c>
      <c r="I55" s="7">
        <v>3436417</v>
      </c>
      <c r="J55" s="7">
        <v>600703257</v>
      </c>
      <c r="K55" s="7">
        <v>81524995</v>
      </c>
      <c r="L55" s="7">
        <v>122866</v>
      </c>
      <c r="M55" s="7">
        <v>51747670</v>
      </c>
    </row>
    <row r="56" spans="1:13" x14ac:dyDescent="0.2">
      <c r="A56" s="46" t="s">
        <v>77</v>
      </c>
      <c r="B56" s="47"/>
      <c r="C56" s="48">
        <f>SUM(C31:C55)</f>
        <v>956531129</v>
      </c>
      <c r="D56" s="49"/>
      <c r="E56" s="49"/>
      <c r="F56" s="48">
        <f t="shared" ref="F56:M56" si="2">SUM(F31:F55)</f>
        <v>14805185288</v>
      </c>
      <c r="G56" s="48">
        <f t="shared" si="2"/>
        <v>15196617222</v>
      </c>
      <c r="H56" s="48">
        <f t="shared" si="2"/>
        <v>391431934</v>
      </c>
      <c r="I56" s="48">
        <f t="shared" si="2"/>
        <v>293847149</v>
      </c>
      <c r="J56" s="48">
        <f t="shared" si="2"/>
        <v>12593353279</v>
      </c>
      <c r="K56" s="48">
        <f t="shared" si="2"/>
        <v>1239825252</v>
      </c>
      <c r="L56" s="48">
        <f t="shared" si="2"/>
        <v>7845205</v>
      </c>
      <c r="M56" s="48">
        <f t="shared" si="2"/>
        <v>1355593486</v>
      </c>
    </row>
    <row r="57" spans="1:13" x14ac:dyDescent="0.2">
      <c r="A57" s="50"/>
      <c r="B57" s="50"/>
      <c r="C57" s="7"/>
      <c r="D57" s="43"/>
      <c r="E57" s="43"/>
      <c r="F57" s="7"/>
      <c r="G57" s="7"/>
      <c r="H57" s="7"/>
      <c r="I57" s="7"/>
      <c r="J57" s="7"/>
      <c r="K57" s="7"/>
      <c r="L57" s="7"/>
      <c r="M57" s="7"/>
    </row>
    <row r="58" spans="1:13" x14ac:dyDescent="0.2">
      <c r="A58" s="2" t="s">
        <v>78</v>
      </c>
      <c r="B58" s="51"/>
      <c r="C58" s="7"/>
      <c r="D58" s="43"/>
      <c r="E58" s="43"/>
      <c r="F58" s="7"/>
      <c r="G58" s="41"/>
      <c r="H58" s="41"/>
      <c r="I58" s="7"/>
      <c r="J58" s="7"/>
      <c r="K58" s="7"/>
      <c r="L58" s="7"/>
      <c r="M58" s="52"/>
    </row>
    <row r="59" spans="1:13" x14ac:dyDescent="0.2">
      <c r="A59" s="41">
        <v>1</v>
      </c>
      <c r="B59" s="44" t="s">
        <v>79</v>
      </c>
      <c r="C59" s="7">
        <v>2430325</v>
      </c>
      <c r="D59" s="43">
        <v>1.58</v>
      </c>
      <c r="E59" s="43">
        <v>0.03</v>
      </c>
      <c r="F59" s="7">
        <v>37926257</v>
      </c>
      <c r="G59" s="41">
        <f>+J59+K59+L59+M59</f>
        <v>47394104</v>
      </c>
      <c r="H59" s="41">
        <f>G59-F59</f>
        <v>9467847</v>
      </c>
      <c r="I59" s="7">
        <v>11191538</v>
      </c>
      <c r="J59" s="7">
        <v>35439854</v>
      </c>
      <c r="K59" s="7">
        <v>56078</v>
      </c>
      <c r="L59" s="7">
        <v>0</v>
      </c>
      <c r="M59" s="7">
        <v>11898172</v>
      </c>
    </row>
    <row r="60" spans="1:13" x14ac:dyDescent="0.2">
      <c r="A60" s="41"/>
      <c r="B60" s="44"/>
      <c r="C60" s="7"/>
      <c r="D60" s="43"/>
      <c r="E60" s="43"/>
      <c r="F60" s="7"/>
      <c r="G60" s="41"/>
      <c r="H60" s="41"/>
      <c r="I60" s="7"/>
      <c r="J60" s="7"/>
      <c r="K60" s="7"/>
      <c r="L60" s="7"/>
      <c r="M60" s="7"/>
    </row>
    <row r="61" spans="1:13" x14ac:dyDescent="0.2">
      <c r="A61" s="46" t="s">
        <v>80</v>
      </c>
      <c r="B61" s="53"/>
      <c r="C61" s="48">
        <f>SUM(C59)</f>
        <v>2430325</v>
      </c>
      <c r="D61" s="49"/>
      <c r="E61" s="49"/>
      <c r="F61" s="48">
        <f t="shared" ref="F61:M61" si="3">SUM(F59)</f>
        <v>37926257</v>
      </c>
      <c r="G61" s="48">
        <f t="shared" si="3"/>
        <v>47394104</v>
      </c>
      <c r="H61" s="48">
        <f t="shared" si="3"/>
        <v>9467847</v>
      </c>
      <c r="I61" s="48">
        <f t="shared" si="3"/>
        <v>11191538</v>
      </c>
      <c r="J61" s="48">
        <f t="shared" si="3"/>
        <v>35439854</v>
      </c>
      <c r="K61" s="48">
        <f t="shared" si="3"/>
        <v>56078</v>
      </c>
      <c r="L61" s="48">
        <f t="shared" si="3"/>
        <v>0</v>
      </c>
      <c r="M61" s="48">
        <f t="shared" si="3"/>
        <v>11898172</v>
      </c>
    </row>
    <row r="62" spans="1:13" ht="13.5" thickBot="1" x14ac:dyDescent="0.25">
      <c r="A62" s="7"/>
      <c r="B62" s="7"/>
      <c r="C62" s="7"/>
      <c r="D62" s="43"/>
      <c r="E62" s="43"/>
      <c r="F62" s="7"/>
      <c r="G62" s="7"/>
      <c r="H62" s="7"/>
      <c r="I62" s="41"/>
      <c r="J62" s="41"/>
      <c r="K62" s="41"/>
      <c r="L62" s="7"/>
      <c r="M62" s="52"/>
    </row>
    <row r="63" spans="1:13" ht="13.5" thickBot="1" x14ac:dyDescent="0.25">
      <c r="A63" s="54" t="s">
        <v>81</v>
      </c>
      <c r="B63" s="55"/>
      <c r="C63" s="56">
        <f>C56+C61</f>
        <v>958961454</v>
      </c>
      <c r="D63" s="57"/>
      <c r="E63" s="57"/>
      <c r="F63" s="56">
        <f t="shared" ref="F63:M63" si="4">F56+F61</f>
        <v>14843111545</v>
      </c>
      <c r="G63" s="56">
        <f t="shared" si="4"/>
        <v>15244011326</v>
      </c>
      <c r="H63" s="56">
        <f t="shared" si="4"/>
        <v>400899781</v>
      </c>
      <c r="I63" s="56">
        <f t="shared" si="4"/>
        <v>305038687</v>
      </c>
      <c r="J63" s="58">
        <f t="shared" si="4"/>
        <v>12628793133</v>
      </c>
      <c r="K63" s="58">
        <f t="shared" si="4"/>
        <v>1239881330</v>
      </c>
      <c r="L63" s="56">
        <f t="shared" si="4"/>
        <v>7845205</v>
      </c>
      <c r="M63" s="56">
        <f t="shared" si="4"/>
        <v>1367491658</v>
      </c>
    </row>
    <row r="64" spans="1:13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</sheetData>
  <mergeCells count="3">
    <mergeCell ref="D6:E6"/>
    <mergeCell ref="D15:E15"/>
    <mergeCell ref="D26:E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workbookViewId="0"/>
  </sheetViews>
  <sheetFormatPr baseColWidth="10" defaultRowHeight="12.75" x14ac:dyDescent="0.2"/>
  <cols>
    <col min="1" max="1" width="2.7109375" style="1" customWidth="1"/>
    <col min="2" max="2" width="21.5703125" style="1" customWidth="1"/>
    <col min="3" max="3" width="11.42578125" style="1"/>
    <col min="4" max="4" width="10" style="1" customWidth="1"/>
    <col min="5" max="5" width="10.140625" style="1" customWidth="1"/>
    <col min="6" max="6" width="15.85546875" style="1" customWidth="1"/>
    <col min="7" max="7" width="16" style="1" customWidth="1"/>
    <col min="8" max="8" width="17.85546875" style="1" customWidth="1"/>
    <col min="9" max="9" width="17.140625" style="1" customWidth="1"/>
    <col min="10" max="10" width="16.28515625" style="1" customWidth="1"/>
    <col min="11" max="11" width="17.5703125" style="1" customWidth="1"/>
    <col min="12" max="12" width="11.42578125" style="1"/>
    <col min="13" max="13" width="12.28515625" style="1" bestFit="1" customWidth="1"/>
    <col min="14" max="256" width="11.42578125" style="1"/>
    <col min="257" max="257" width="2.7109375" style="1" customWidth="1"/>
    <col min="258" max="258" width="21.5703125" style="1" customWidth="1"/>
    <col min="259" max="259" width="11.42578125" style="1"/>
    <col min="260" max="260" width="10" style="1" customWidth="1"/>
    <col min="261" max="261" width="10.140625" style="1" customWidth="1"/>
    <col min="262" max="262" width="15.85546875" style="1" customWidth="1"/>
    <col min="263" max="263" width="16" style="1" customWidth="1"/>
    <col min="264" max="264" width="17.85546875" style="1" customWidth="1"/>
    <col min="265" max="265" width="17.140625" style="1" customWidth="1"/>
    <col min="266" max="266" width="16.28515625" style="1" customWidth="1"/>
    <col min="267" max="267" width="17.5703125" style="1" customWidth="1"/>
    <col min="268" max="512" width="11.42578125" style="1"/>
    <col min="513" max="513" width="2.7109375" style="1" customWidth="1"/>
    <col min="514" max="514" width="21.5703125" style="1" customWidth="1"/>
    <col min="515" max="515" width="11.42578125" style="1"/>
    <col min="516" max="516" width="10" style="1" customWidth="1"/>
    <col min="517" max="517" width="10.140625" style="1" customWidth="1"/>
    <col min="518" max="518" width="15.85546875" style="1" customWidth="1"/>
    <col min="519" max="519" width="16" style="1" customWidth="1"/>
    <col min="520" max="520" width="17.85546875" style="1" customWidth="1"/>
    <col min="521" max="521" width="17.140625" style="1" customWidth="1"/>
    <col min="522" max="522" width="16.28515625" style="1" customWidth="1"/>
    <col min="523" max="523" width="17.5703125" style="1" customWidth="1"/>
    <col min="524" max="768" width="11.42578125" style="1"/>
    <col min="769" max="769" width="2.7109375" style="1" customWidth="1"/>
    <col min="770" max="770" width="21.5703125" style="1" customWidth="1"/>
    <col min="771" max="771" width="11.42578125" style="1"/>
    <col min="772" max="772" width="10" style="1" customWidth="1"/>
    <col min="773" max="773" width="10.140625" style="1" customWidth="1"/>
    <col min="774" max="774" width="15.85546875" style="1" customWidth="1"/>
    <col min="775" max="775" width="16" style="1" customWidth="1"/>
    <col min="776" max="776" width="17.85546875" style="1" customWidth="1"/>
    <col min="777" max="777" width="17.140625" style="1" customWidth="1"/>
    <col min="778" max="778" width="16.28515625" style="1" customWidth="1"/>
    <col min="779" max="779" width="17.5703125" style="1" customWidth="1"/>
    <col min="780" max="1024" width="11.42578125" style="1"/>
    <col min="1025" max="1025" width="2.7109375" style="1" customWidth="1"/>
    <col min="1026" max="1026" width="21.5703125" style="1" customWidth="1"/>
    <col min="1027" max="1027" width="11.42578125" style="1"/>
    <col min="1028" max="1028" width="10" style="1" customWidth="1"/>
    <col min="1029" max="1029" width="10.140625" style="1" customWidth="1"/>
    <col min="1030" max="1030" width="15.85546875" style="1" customWidth="1"/>
    <col min="1031" max="1031" width="16" style="1" customWidth="1"/>
    <col min="1032" max="1032" width="17.85546875" style="1" customWidth="1"/>
    <col min="1033" max="1033" width="17.140625" style="1" customWidth="1"/>
    <col min="1034" max="1034" width="16.28515625" style="1" customWidth="1"/>
    <col min="1035" max="1035" width="17.5703125" style="1" customWidth="1"/>
    <col min="1036" max="1280" width="11.42578125" style="1"/>
    <col min="1281" max="1281" width="2.7109375" style="1" customWidth="1"/>
    <col min="1282" max="1282" width="21.5703125" style="1" customWidth="1"/>
    <col min="1283" max="1283" width="11.42578125" style="1"/>
    <col min="1284" max="1284" width="10" style="1" customWidth="1"/>
    <col min="1285" max="1285" width="10.140625" style="1" customWidth="1"/>
    <col min="1286" max="1286" width="15.85546875" style="1" customWidth="1"/>
    <col min="1287" max="1287" width="16" style="1" customWidth="1"/>
    <col min="1288" max="1288" width="17.85546875" style="1" customWidth="1"/>
    <col min="1289" max="1289" width="17.140625" style="1" customWidth="1"/>
    <col min="1290" max="1290" width="16.28515625" style="1" customWidth="1"/>
    <col min="1291" max="1291" width="17.5703125" style="1" customWidth="1"/>
    <col min="1292" max="1536" width="11.42578125" style="1"/>
    <col min="1537" max="1537" width="2.7109375" style="1" customWidth="1"/>
    <col min="1538" max="1538" width="21.5703125" style="1" customWidth="1"/>
    <col min="1539" max="1539" width="11.42578125" style="1"/>
    <col min="1540" max="1540" width="10" style="1" customWidth="1"/>
    <col min="1541" max="1541" width="10.140625" style="1" customWidth="1"/>
    <col min="1542" max="1542" width="15.85546875" style="1" customWidth="1"/>
    <col min="1543" max="1543" width="16" style="1" customWidth="1"/>
    <col min="1544" max="1544" width="17.85546875" style="1" customWidth="1"/>
    <col min="1545" max="1545" width="17.140625" style="1" customWidth="1"/>
    <col min="1546" max="1546" width="16.28515625" style="1" customWidth="1"/>
    <col min="1547" max="1547" width="17.5703125" style="1" customWidth="1"/>
    <col min="1548" max="1792" width="11.42578125" style="1"/>
    <col min="1793" max="1793" width="2.7109375" style="1" customWidth="1"/>
    <col min="1794" max="1794" width="21.5703125" style="1" customWidth="1"/>
    <col min="1795" max="1795" width="11.42578125" style="1"/>
    <col min="1796" max="1796" width="10" style="1" customWidth="1"/>
    <col min="1797" max="1797" width="10.140625" style="1" customWidth="1"/>
    <col min="1798" max="1798" width="15.85546875" style="1" customWidth="1"/>
    <col min="1799" max="1799" width="16" style="1" customWidth="1"/>
    <col min="1800" max="1800" width="17.85546875" style="1" customWidth="1"/>
    <col min="1801" max="1801" width="17.140625" style="1" customWidth="1"/>
    <col min="1802" max="1802" width="16.28515625" style="1" customWidth="1"/>
    <col min="1803" max="1803" width="17.5703125" style="1" customWidth="1"/>
    <col min="1804" max="2048" width="11.42578125" style="1"/>
    <col min="2049" max="2049" width="2.7109375" style="1" customWidth="1"/>
    <col min="2050" max="2050" width="21.5703125" style="1" customWidth="1"/>
    <col min="2051" max="2051" width="11.42578125" style="1"/>
    <col min="2052" max="2052" width="10" style="1" customWidth="1"/>
    <col min="2053" max="2053" width="10.140625" style="1" customWidth="1"/>
    <col min="2054" max="2054" width="15.85546875" style="1" customWidth="1"/>
    <col min="2055" max="2055" width="16" style="1" customWidth="1"/>
    <col min="2056" max="2056" width="17.85546875" style="1" customWidth="1"/>
    <col min="2057" max="2057" width="17.140625" style="1" customWidth="1"/>
    <col min="2058" max="2058" width="16.28515625" style="1" customWidth="1"/>
    <col min="2059" max="2059" width="17.5703125" style="1" customWidth="1"/>
    <col min="2060" max="2304" width="11.42578125" style="1"/>
    <col min="2305" max="2305" width="2.7109375" style="1" customWidth="1"/>
    <col min="2306" max="2306" width="21.5703125" style="1" customWidth="1"/>
    <col min="2307" max="2307" width="11.42578125" style="1"/>
    <col min="2308" max="2308" width="10" style="1" customWidth="1"/>
    <col min="2309" max="2309" width="10.140625" style="1" customWidth="1"/>
    <col min="2310" max="2310" width="15.85546875" style="1" customWidth="1"/>
    <col min="2311" max="2311" width="16" style="1" customWidth="1"/>
    <col min="2312" max="2312" width="17.85546875" style="1" customWidth="1"/>
    <col min="2313" max="2313" width="17.140625" style="1" customWidth="1"/>
    <col min="2314" max="2314" width="16.28515625" style="1" customWidth="1"/>
    <col min="2315" max="2315" width="17.5703125" style="1" customWidth="1"/>
    <col min="2316" max="2560" width="11.42578125" style="1"/>
    <col min="2561" max="2561" width="2.7109375" style="1" customWidth="1"/>
    <col min="2562" max="2562" width="21.5703125" style="1" customWidth="1"/>
    <col min="2563" max="2563" width="11.42578125" style="1"/>
    <col min="2564" max="2564" width="10" style="1" customWidth="1"/>
    <col min="2565" max="2565" width="10.140625" style="1" customWidth="1"/>
    <col min="2566" max="2566" width="15.85546875" style="1" customWidth="1"/>
    <col min="2567" max="2567" width="16" style="1" customWidth="1"/>
    <col min="2568" max="2568" width="17.85546875" style="1" customWidth="1"/>
    <col min="2569" max="2569" width="17.140625" style="1" customWidth="1"/>
    <col min="2570" max="2570" width="16.28515625" style="1" customWidth="1"/>
    <col min="2571" max="2571" width="17.5703125" style="1" customWidth="1"/>
    <col min="2572" max="2816" width="11.42578125" style="1"/>
    <col min="2817" max="2817" width="2.7109375" style="1" customWidth="1"/>
    <col min="2818" max="2818" width="21.5703125" style="1" customWidth="1"/>
    <col min="2819" max="2819" width="11.42578125" style="1"/>
    <col min="2820" max="2820" width="10" style="1" customWidth="1"/>
    <col min="2821" max="2821" width="10.140625" style="1" customWidth="1"/>
    <col min="2822" max="2822" width="15.85546875" style="1" customWidth="1"/>
    <col min="2823" max="2823" width="16" style="1" customWidth="1"/>
    <col min="2824" max="2824" width="17.85546875" style="1" customWidth="1"/>
    <col min="2825" max="2825" width="17.140625" style="1" customWidth="1"/>
    <col min="2826" max="2826" width="16.28515625" style="1" customWidth="1"/>
    <col min="2827" max="2827" width="17.5703125" style="1" customWidth="1"/>
    <col min="2828" max="3072" width="11.42578125" style="1"/>
    <col min="3073" max="3073" width="2.7109375" style="1" customWidth="1"/>
    <col min="3074" max="3074" width="21.5703125" style="1" customWidth="1"/>
    <col min="3075" max="3075" width="11.42578125" style="1"/>
    <col min="3076" max="3076" width="10" style="1" customWidth="1"/>
    <col min="3077" max="3077" width="10.140625" style="1" customWidth="1"/>
    <col min="3078" max="3078" width="15.85546875" style="1" customWidth="1"/>
    <col min="3079" max="3079" width="16" style="1" customWidth="1"/>
    <col min="3080" max="3080" width="17.85546875" style="1" customWidth="1"/>
    <col min="3081" max="3081" width="17.140625" style="1" customWidth="1"/>
    <col min="3082" max="3082" width="16.28515625" style="1" customWidth="1"/>
    <col min="3083" max="3083" width="17.5703125" style="1" customWidth="1"/>
    <col min="3084" max="3328" width="11.42578125" style="1"/>
    <col min="3329" max="3329" width="2.7109375" style="1" customWidth="1"/>
    <col min="3330" max="3330" width="21.5703125" style="1" customWidth="1"/>
    <col min="3331" max="3331" width="11.42578125" style="1"/>
    <col min="3332" max="3332" width="10" style="1" customWidth="1"/>
    <col min="3333" max="3333" width="10.140625" style="1" customWidth="1"/>
    <col min="3334" max="3334" width="15.85546875" style="1" customWidth="1"/>
    <col min="3335" max="3335" width="16" style="1" customWidth="1"/>
    <col min="3336" max="3336" width="17.85546875" style="1" customWidth="1"/>
    <col min="3337" max="3337" width="17.140625" style="1" customWidth="1"/>
    <col min="3338" max="3338" width="16.28515625" style="1" customWidth="1"/>
    <col min="3339" max="3339" width="17.5703125" style="1" customWidth="1"/>
    <col min="3340" max="3584" width="11.42578125" style="1"/>
    <col min="3585" max="3585" width="2.7109375" style="1" customWidth="1"/>
    <col min="3586" max="3586" width="21.5703125" style="1" customWidth="1"/>
    <col min="3587" max="3587" width="11.42578125" style="1"/>
    <col min="3588" max="3588" width="10" style="1" customWidth="1"/>
    <col min="3589" max="3589" width="10.140625" style="1" customWidth="1"/>
    <col min="3590" max="3590" width="15.85546875" style="1" customWidth="1"/>
    <col min="3591" max="3591" width="16" style="1" customWidth="1"/>
    <col min="3592" max="3592" width="17.85546875" style="1" customWidth="1"/>
    <col min="3593" max="3593" width="17.140625" style="1" customWidth="1"/>
    <col min="3594" max="3594" width="16.28515625" style="1" customWidth="1"/>
    <col min="3595" max="3595" width="17.5703125" style="1" customWidth="1"/>
    <col min="3596" max="3840" width="11.42578125" style="1"/>
    <col min="3841" max="3841" width="2.7109375" style="1" customWidth="1"/>
    <col min="3842" max="3842" width="21.5703125" style="1" customWidth="1"/>
    <col min="3843" max="3843" width="11.42578125" style="1"/>
    <col min="3844" max="3844" width="10" style="1" customWidth="1"/>
    <col min="3845" max="3845" width="10.140625" style="1" customWidth="1"/>
    <col min="3846" max="3846" width="15.85546875" style="1" customWidth="1"/>
    <col min="3847" max="3847" width="16" style="1" customWidth="1"/>
    <col min="3848" max="3848" width="17.85546875" style="1" customWidth="1"/>
    <col min="3849" max="3849" width="17.140625" style="1" customWidth="1"/>
    <col min="3850" max="3850" width="16.28515625" style="1" customWidth="1"/>
    <col min="3851" max="3851" width="17.5703125" style="1" customWidth="1"/>
    <col min="3852" max="4096" width="11.42578125" style="1"/>
    <col min="4097" max="4097" width="2.7109375" style="1" customWidth="1"/>
    <col min="4098" max="4098" width="21.5703125" style="1" customWidth="1"/>
    <col min="4099" max="4099" width="11.42578125" style="1"/>
    <col min="4100" max="4100" width="10" style="1" customWidth="1"/>
    <col min="4101" max="4101" width="10.140625" style="1" customWidth="1"/>
    <col min="4102" max="4102" width="15.85546875" style="1" customWidth="1"/>
    <col min="4103" max="4103" width="16" style="1" customWidth="1"/>
    <col min="4104" max="4104" width="17.85546875" style="1" customWidth="1"/>
    <col min="4105" max="4105" width="17.140625" style="1" customWidth="1"/>
    <col min="4106" max="4106" width="16.28515625" style="1" customWidth="1"/>
    <col min="4107" max="4107" width="17.5703125" style="1" customWidth="1"/>
    <col min="4108" max="4352" width="11.42578125" style="1"/>
    <col min="4353" max="4353" width="2.7109375" style="1" customWidth="1"/>
    <col min="4354" max="4354" width="21.5703125" style="1" customWidth="1"/>
    <col min="4355" max="4355" width="11.42578125" style="1"/>
    <col min="4356" max="4356" width="10" style="1" customWidth="1"/>
    <col min="4357" max="4357" width="10.140625" style="1" customWidth="1"/>
    <col min="4358" max="4358" width="15.85546875" style="1" customWidth="1"/>
    <col min="4359" max="4359" width="16" style="1" customWidth="1"/>
    <col min="4360" max="4360" width="17.85546875" style="1" customWidth="1"/>
    <col min="4361" max="4361" width="17.140625" style="1" customWidth="1"/>
    <col min="4362" max="4362" width="16.28515625" style="1" customWidth="1"/>
    <col min="4363" max="4363" width="17.5703125" style="1" customWidth="1"/>
    <col min="4364" max="4608" width="11.42578125" style="1"/>
    <col min="4609" max="4609" width="2.7109375" style="1" customWidth="1"/>
    <col min="4610" max="4610" width="21.5703125" style="1" customWidth="1"/>
    <col min="4611" max="4611" width="11.42578125" style="1"/>
    <col min="4612" max="4612" width="10" style="1" customWidth="1"/>
    <col min="4613" max="4613" width="10.140625" style="1" customWidth="1"/>
    <col min="4614" max="4614" width="15.85546875" style="1" customWidth="1"/>
    <col min="4615" max="4615" width="16" style="1" customWidth="1"/>
    <col min="4616" max="4616" width="17.85546875" style="1" customWidth="1"/>
    <col min="4617" max="4617" width="17.140625" style="1" customWidth="1"/>
    <col min="4618" max="4618" width="16.28515625" style="1" customWidth="1"/>
    <col min="4619" max="4619" width="17.5703125" style="1" customWidth="1"/>
    <col min="4620" max="4864" width="11.42578125" style="1"/>
    <col min="4865" max="4865" width="2.7109375" style="1" customWidth="1"/>
    <col min="4866" max="4866" width="21.5703125" style="1" customWidth="1"/>
    <col min="4867" max="4867" width="11.42578125" style="1"/>
    <col min="4868" max="4868" width="10" style="1" customWidth="1"/>
    <col min="4869" max="4869" width="10.140625" style="1" customWidth="1"/>
    <col min="4870" max="4870" width="15.85546875" style="1" customWidth="1"/>
    <col min="4871" max="4871" width="16" style="1" customWidth="1"/>
    <col min="4872" max="4872" width="17.85546875" style="1" customWidth="1"/>
    <col min="4873" max="4873" width="17.140625" style="1" customWidth="1"/>
    <col min="4874" max="4874" width="16.28515625" style="1" customWidth="1"/>
    <col min="4875" max="4875" width="17.5703125" style="1" customWidth="1"/>
    <col min="4876" max="5120" width="11.42578125" style="1"/>
    <col min="5121" max="5121" width="2.7109375" style="1" customWidth="1"/>
    <col min="5122" max="5122" width="21.5703125" style="1" customWidth="1"/>
    <col min="5123" max="5123" width="11.42578125" style="1"/>
    <col min="5124" max="5124" width="10" style="1" customWidth="1"/>
    <col min="5125" max="5125" width="10.140625" style="1" customWidth="1"/>
    <col min="5126" max="5126" width="15.85546875" style="1" customWidth="1"/>
    <col min="5127" max="5127" width="16" style="1" customWidth="1"/>
    <col min="5128" max="5128" width="17.85546875" style="1" customWidth="1"/>
    <col min="5129" max="5129" width="17.140625" style="1" customWidth="1"/>
    <col min="5130" max="5130" width="16.28515625" style="1" customWidth="1"/>
    <col min="5131" max="5131" width="17.5703125" style="1" customWidth="1"/>
    <col min="5132" max="5376" width="11.42578125" style="1"/>
    <col min="5377" max="5377" width="2.7109375" style="1" customWidth="1"/>
    <col min="5378" max="5378" width="21.5703125" style="1" customWidth="1"/>
    <col min="5379" max="5379" width="11.42578125" style="1"/>
    <col min="5380" max="5380" width="10" style="1" customWidth="1"/>
    <col min="5381" max="5381" width="10.140625" style="1" customWidth="1"/>
    <col min="5382" max="5382" width="15.85546875" style="1" customWidth="1"/>
    <col min="5383" max="5383" width="16" style="1" customWidth="1"/>
    <col min="5384" max="5384" width="17.85546875" style="1" customWidth="1"/>
    <col min="5385" max="5385" width="17.140625" style="1" customWidth="1"/>
    <col min="5386" max="5386" width="16.28515625" style="1" customWidth="1"/>
    <col min="5387" max="5387" width="17.5703125" style="1" customWidth="1"/>
    <col min="5388" max="5632" width="11.42578125" style="1"/>
    <col min="5633" max="5633" width="2.7109375" style="1" customWidth="1"/>
    <col min="5634" max="5634" width="21.5703125" style="1" customWidth="1"/>
    <col min="5635" max="5635" width="11.42578125" style="1"/>
    <col min="5636" max="5636" width="10" style="1" customWidth="1"/>
    <col min="5637" max="5637" width="10.140625" style="1" customWidth="1"/>
    <col min="5638" max="5638" width="15.85546875" style="1" customWidth="1"/>
    <col min="5639" max="5639" width="16" style="1" customWidth="1"/>
    <col min="5640" max="5640" width="17.85546875" style="1" customWidth="1"/>
    <col min="5641" max="5641" width="17.140625" style="1" customWidth="1"/>
    <col min="5642" max="5642" width="16.28515625" style="1" customWidth="1"/>
    <col min="5643" max="5643" width="17.5703125" style="1" customWidth="1"/>
    <col min="5644" max="5888" width="11.42578125" style="1"/>
    <col min="5889" max="5889" width="2.7109375" style="1" customWidth="1"/>
    <col min="5890" max="5890" width="21.5703125" style="1" customWidth="1"/>
    <col min="5891" max="5891" width="11.42578125" style="1"/>
    <col min="5892" max="5892" width="10" style="1" customWidth="1"/>
    <col min="5893" max="5893" width="10.140625" style="1" customWidth="1"/>
    <col min="5894" max="5894" width="15.85546875" style="1" customWidth="1"/>
    <col min="5895" max="5895" width="16" style="1" customWidth="1"/>
    <col min="5896" max="5896" width="17.85546875" style="1" customWidth="1"/>
    <col min="5897" max="5897" width="17.140625" style="1" customWidth="1"/>
    <col min="5898" max="5898" width="16.28515625" style="1" customWidth="1"/>
    <col min="5899" max="5899" width="17.5703125" style="1" customWidth="1"/>
    <col min="5900" max="6144" width="11.42578125" style="1"/>
    <col min="6145" max="6145" width="2.7109375" style="1" customWidth="1"/>
    <col min="6146" max="6146" width="21.5703125" style="1" customWidth="1"/>
    <col min="6147" max="6147" width="11.42578125" style="1"/>
    <col min="6148" max="6148" width="10" style="1" customWidth="1"/>
    <col min="6149" max="6149" width="10.140625" style="1" customWidth="1"/>
    <col min="6150" max="6150" width="15.85546875" style="1" customWidth="1"/>
    <col min="6151" max="6151" width="16" style="1" customWidth="1"/>
    <col min="6152" max="6152" width="17.85546875" style="1" customWidth="1"/>
    <col min="6153" max="6153" width="17.140625" style="1" customWidth="1"/>
    <col min="6154" max="6154" width="16.28515625" style="1" customWidth="1"/>
    <col min="6155" max="6155" width="17.5703125" style="1" customWidth="1"/>
    <col min="6156" max="6400" width="11.42578125" style="1"/>
    <col min="6401" max="6401" width="2.7109375" style="1" customWidth="1"/>
    <col min="6402" max="6402" width="21.5703125" style="1" customWidth="1"/>
    <col min="6403" max="6403" width="11.42578125" style="1"/>
    <col min="6404" max="6404" width="10" style="1" customWidth="1"/>
    <col min="6405" max="6405" width="10.140625" style="1" customWidth="1"/>
    <col min="6406" max="6406" width="15.85546875" style="1" customWidth="1"/>
    <col min="6407" max="6407" width="16" style="1" customWidth="1"/>
    <col min="6408" max="6408" width="17.85546875" style="1" customWidth="1"/>
    <col min="6409" max="6409" width="17.140625" style="1" customWidth="1"/>
    <col min="6410" max="6410" width="16.28515625" style="1" customWidth="1"/>
    <col min="6411" max="6411" width="17.5703125" style="1" customWidth="1"/>
    <col min="6412" max="6656" width="11.42578125" style="1"/>
    <col min="6657" max="6657" width="2.7109375" style="1" customWidth="1"/>
    <col min="6658" max="6658" width="21.5703125" style="1" customWidth="1"/>
    <col min="6659" max="6659" width="11.42578125" style="1"/>
    <col min="6660" max="6660" width="10" style="1" customWidth="1"/>
    <col min="6661" max="6661" width="10.140625" style="1" customWidth="1"/>
    <col min="6662" max="6662" width="15.85546875" style="1" customWidth="1"/>
    <col min="6663" max="6663" width="16" style="1" customWidth="1"/>
    <col min="6664" max="6664" width="17.85546875" style="1" customWidth="1"/>
    <col min="6665" max="6665" width="17.140625" style="1" customWidth="1"/>
    <col min="6666" max="6666" width="16.28515625" style="1" customWidth="1"/>
    <col min="6667" max="6667" width="17.5703125" style="1" customWidth="1"/>
    <col min="6668" max="6912" width="11.42578125" style="1"/>
    <col min="6913" max="6913" width="2.7109375" style="1" customWidth="1"/>
    <col min="6914" max="6914" width="21.5703125" style="1" customWidth="1"/>
    <col min="6915" max="6915" width="11.42578125" style="1"/>
    <col min="6916" max="6916" width="10" style="1" customWidth="1"/>
    <col min="6917" max="6917" width="10.140625" style="1" customWidth="1"/>
    <col min="6918" max="6918" width="15.85546875" style="1" customWidth="1"/>
    <col min="6919" max="6919" width="16" style="1" customWidth="1"/>
    <col min="6920" max="6920" width="17.85546875" style="1" customWidth="1"/>
    <col min="6921" max="6921" width="17.140625" style="1" customWidth="1"/>
    <col min="6922" max="6922" width="16.28515625" style="1" customWidth="1"/>
    <col min="6923" max="6923" width="17.5703125" style="1" customWidth="1"/>
    <col min="6924" max="7168" width="11.42578125" style="1"/>
    <col min="7169" max="7169" width="2.7109375" style="1" customWidth="1"/>
    <col min="7170" max="7170" width="21.5703125" style="1" customWidth="1"/>
    <col min="7171" max="7171" width="11.42578125" style="1"/>
    <col min="7172" max="7172" width="10" style="1" customWidth="1"/>
    <col min="7173" max="7173" width="10.140625" style="1" customWidth="1"/>
    <col min="7174" max="7174" width="15.85546875" style="1" customWidth="1"/>
    <col min="7175" max="7175" width="16" style="1" customWidth="1"/>
    <col min="7176" max="7176" width="17.85546875" style="1" customWidth="1"/>
    <col min="7177" max="7177" width="17.140625" style="1" customWidth="1"/>
    <col min="7178" max="7178" width="16.28515625" style="1" customWidth="1"/>
    <col min="7179" max="7179" width="17.5703125" style="1" customWidth="1"/>
    <col min="7180" max="7424" width="11.42578125" style="1"/>
    <col min="7425" max="7425" width="2.7109375" style="1" customWidth="1"/>
    <col min="7426" max="7426" width="21.5703125" style="1" customWidth="1"/>
    <col min="7427" max="7427" width="11.42578125" style="1"/>
    <col min="7428" max="7428" width="10" style="1" customWidth="1"/>
    <col min="7429" max="7429" width="10.140625" style="1" customWidth="1"/>
    <col min="7430" max="7430" width="15.85546875" style="1" customWidth="1"/>
    <col min="7431" max="7431" width="16" style="1" customWidth="1"/>
    <col min="7432" max="7432" width="17.85546875" style="1" customWidth="1"/>
    <col min="7433" max="7433" width="17.140625" style="1" customWidth="1"/>
    <col min="7434" max="7434" width="16.28515625" style="1" customWidth="1"/>
    <col min="7435" max="7435" width="17.5703125" style="1" customWidth="1"/>
    <col min="7436" max="7680" width="11.42578125" style="1"/>
    <col min="7681" max="7681" width="2.7109375" style="1" customWidth="1"/>
    <col min="7682" max="7682" width="21.5703125" style="1" customWidth="1"/>
    <col min="7683" max="7683" width="11.42578125" style="1"/>
    <col min="7684" max="7684" width="10" style="1" customWidth="1"/>
    <col min="7685" max="7685" width="10.140625" style="1" customWidth="1"/>
    <col min="7686" max="7686" width="15.85546875" style="1" customWidth="1"/>
    <col min="7687" max="7687" width="16" style="1" customWidth="1"/>
    <col min="7688" max="7688" width="17.85546875" style="1" customWidth="1"/>
    <col min="7689" max="7689" width="17.140625" style="1" customWidth="1"/>
    <col min="7690" max="7690" width="16.28515625" style="1" customWidth="1"/>
    <col min="7691" max="7691" width="17.5703125" style="1" customWidth="1"/>
    <col min="7692" max="7936" width="11.42578125" style="1"/>
    <col min="7937" max="7937" width="2.7109375" style="1" customWidth="1"/>
    <col min="7938" max="7938" width="21.5703125" style="1" customWidth="1"/>
    <col min="7939" max="7939" width="11.42578125" style="1"/>
    <col min="7940" max="7940" width="10" style="1" customWidth="1"/>
    <col min="7941" max="7941" width="10.140625" style="1" customWidth="1"/>
    <col min="7942" max="7942" width="15.85546875" style="1" customWidth="1"/>
    <col min="7943" max="7943" width="16" style="1" customWidth="1"/>
    <col min="7944" max="7944" width="17.85546875" style="1" customWidth="1"/>
    <col min="7945" max="7945" width="17.140625" style="1" customWidth="1"/>
    <col min="7946" max="7946" width="16.28515625" style="1" customWidth="1"/>
    <col min="7947" max="7947" width="17.5703125" style="1" customWidth="1"/>
    <col min="7948" max="8192" width="11.42578125" style="1"/>
    <col min="8193" max="8193" width="2.7109375" style="1" customWidth="1"/>
    <col min="8194" max="8194" width="21.5703125" style="1" customWidth="1"/>
    <col min="8195" max="8195" width="11.42578125" style="1"/>
    <col min="8196" max="8196" width="10" style="1" customWidth="1"/>
    <col min="8197" max="8197" width="10.140625" style="1" customWidth="1"/>
    <col min="8198" max="8198" width="15.85546875" style="1" customWidth="1"/>
    <col min="8199" max="8199" width="16" style="1" customWidth="1"/>
    <col min="8200" max="8200" width="17.85546875" style="1" customWidth="1"/>
    <col min="8201" max="8201" width="17.140625" style="1" customWidth="1"/>
    <col min="8202" max="8202" width="16.28515625" style="1" customWidth="1"/>
    <col min="8203" max="8203" width="17.5703125" style="1" customWidth="1"/>
    <col min="8204" max="8448" width="11.42578125" style="1"/>
    <col min="8449" max="8449" width="2.7109375" style="1" customWidth="1"/>
    <col min="8450" max="8450" width="21.5703125" style="1" customWidth="1"/>
    <col min="8451" max="8451" width="11.42578125" style="1"/>
    <col min="8452" max="8452" width="10" style="1" customWidth="1"/>
    <col min="8453" max="8453" width="10.140625" style="1" customWidth="1"/>
    <col min="8454" max="8454" width="15.85546875" style="1" customWidth="1"/>
    <col min="8455" max="8455" width="16" style="1" customWidth="1"/>
    <col min="8456" max="8456" width="17.85546875" style="1" customWidth="1"/>
    <col min="8457" max="8457" width="17.140625" style="1" customWidth="1"/>
    <col min="8458" max="8458" width="16.28515625" style="1" customWidth="1"/>
    <col min="8459" max="8459" width="17.5703125" style="1" customWidth="1"/>
    <col min="8460" max="8704" width="11.42578125" style="1"/>
    <col min="8705" max="8705" width="2.7109375" style="1" customWidth="1"/>
    <col min="8706" max="8706" width="21.5703125" style="1" customWidth="1"/>
    <col min="8707" max="8707" width="11.42578125" style="1"/>
    <col min="8708" max="8708" width="10" style="1" customWidth="1"/>
    <col min="8709" max="8709" width="10.140625" style="1" customWidth="1"/>
    <col min="8710" max="8710" width="15.85546875" style="1" customWidth="1"/>
    <col min="8711" max="8711" width="16" style="1" customWidth="1"/>
    <col min="8712" max="8712" width="17.85546875" style="1" customWidth="1"/>
    <col min="8713" max="8713" width="17.140625" style="1" customWidth="1"/>
    <col min="8714" max="8714" width="16.28515625" style="1" customWidth="1"/>
    <col min="8715" max="8715" width="17.5703125" style="1" customWidth="1"/>
    <col min="8716" max="8960" width="11.42578125" style="1"/>
    <col min="8961" max="8961" width="2.7109375" style="1" customWidth="1"/>
    <col min="8962" max="8962" width="21.5703125" style="1" customWidth="1"/>
    <col min="8963" max="8963" width="11.42578125" style="1"/>
    <col min="8964" max="8964" width="10" style="1" customWidth="1"/>
    <col min="8965" max="8965" width="10.140625" style="1" customWidth="1"/>
    <col min="8966" max="8966" width="15.85546875" style="1" customWidth="1"/>
    <col min="8967" max="8967" width="16" style="1" customWidth="1"/>
    <col min="8968" max="8968" width="17.85546875" style="1" customWidth="1"/>
    <col min="8969" max="8969" width="17.140625" style="1" customWidth="1"/>
    <col min="8970" max="8970" width="16.28515625" style="1" customWidth="1"/>
    <col min="8971" max="8971" width="17.5703125" style="1" customWidth="1"/>
    <col min="8972" max="9216" width="11.42578125" style="1"/>
    <col min="9217" max="9217" width="2.7109375" style="1" customWidth="1"/>
    <col min="9218" max="9218" width="21.5703125" style="1" customWidth="1"/>
    <col min="9219" max="9219" width="11.42578125" style="1"/>
    <col min="9220" max="9220" width="10" style="1" customWidth="1"/>
    <col min="9221" max="9221" width="10.140625" style="1" customWidth="1"/>
    <col min="9222" max="9222" width="15.85546875" style="1" customWidth="1"/>
    <col min="9223" max="9223" width="16" style="1" customWidth="1"/>
    <col min="9224" max="9224" width="17.85546875" style="1" customWidth="1"/>
    <col min="9225" max="9225" width="17.140625" style="1" customWidth="1"/>
    <col min="9226" max="9226" width="16.28515625" style="1" customWidth="1"/>
    <col min="9227" max="9227" width="17.5703125" style="1" customWidth="1"/>
    <col min="9228" max="9472" width="11.42578125" style="1"/>
    <col min="9473" max="9473" width="2.7109375" style="1" customWidth="1"/>
    <col min="9474" max="9474" width="21.5703125" style="1" customWidth="1"/>
    <col min="9475" max="9475" width="11.42578125" style="1"/>
    <col min="9476" max="9476" width="10" style="1" customWidth="1"/>
    <col min="9477" max="9477" width="10.140625" style="1" customWidth="1"/>
    <col min="9478" max="9478" width="15.85546875" style="1" customWidth="1"/>
    <col min="9479" max="9479" width="16" style="1" customWidth="1"/>
    <col min="9480" max="9480" width="17.85546875" style="1" customWidth="1"/>
    <col min="9481" max="9481" width="17.140625" style="1" customWidth="1"/>
    <col min="9482" max="9482" width="16.28515625" style="1" customWidth="1"/>
    <col min="9483" max="9483" width="17.5703125" style="1" customWidth="1"/>
    <col min="9484" max="9728" width="11.42578125" style="1"/>
    <col min="9729" max="9729" width="2.7109375" style="1" customWidth="1"/>
    <col min="9730" max="9730" width="21.5703125" style="1" customWidth="1"/>
    <col min="9731" max="9731" width="11.42578125" style="1"/>
    <col min="9732" max="9732" width="10" style="1" customWidth="1"/>
    <col min="9733" max="9733" width="10.140625" style="1" customWidth="1"/>
    <col min="9734" max="9734" width="15.85546875" style="1" customWidth="1"/>
    <col min="9735" max="9735" width="16" style="1" customWidth="1"/>
    <col min="9736" max="9736" width="17.85546875" style="1" customWidth="1"/>
    <col min="9737" max="9737" width="17.140625" style="1" customWidth="1"/>
    <col min="9738" max="9738" width="16.28515625" style="1" customWidth="1"/>
    <col min="9739" max="9739" width="17.5703125" style="1" customWidth="1"/>
    <col min="9740" max="9984" width="11.42578125" style="1"/>
    <col min="9985" max="9985" width="2.7109375" style="1" customWidth="1"/>
    <col min="9986" max="9986" width="21.5703125" style="1" customWidth="1"/>
    <col min="9987" max="9987" width="11.42578125" style="1"/>
    <col min="9988" max="9988" width="10" style="1" customWidth="1"/>
    <col min="9989" max="9989" width="10.140625" style="1" customWidth="1"/>
    <col min="9990" max="9990" width="15.85546875" style="1" customWidth="1"/>
    <col min="9991" max="9991" width="16" style="1" customWidth="1"/>
    <col min="9992" max="9992" width="17.85546875" style="1" customWidth="1"/>
    <col min="9993" max="9993" width="17.140625" style="1" customWidth="1"/>
    <col min="9994" max="9994" width="16.28515625" style="1" customWidth="1"/>
    <col min="9995" max="9995" width="17.5703125" style="1" customWidth="1"/>
    <col min="9996" max="10240" width="11.42578125" style="1"/>
    <col min="10241" max="10241" width="2.7109375" style="1" customWidth="1"/>
    <col min="10242" max="10242" width="21.5703125" style="1" customWidth="1"/>
    <col min="10243" max="10243" width="11.42578125" style="1"/>
    <col min="10244" max="10244" width="10" style="1" customWidth="1"/>
    <col min="10245" max="10245" width="10.140625" style="1" customWidth="1"/>
    <col min="10246" max="10246" width="15.85546875" style="1" customWidth="1"/>
    <col min="10247" max="10247" width="16" style="1" customWidth="1"/>
    <col min="10248" max="10248" width="17.85546875" style="1" customWidth="1"/>
    <col min="10249" max="10249" width="17.140625" style="1" customWidth="1"/>
    <col min="10250" max="10250" width="16.28515625" style="1" customWidth="1"/>
    <col min="10251" max="10251" width="17.5703125" style="1" customWidth="1"/>
    <col min="10252" max="10496" width="11.42578125" style="1"/>
    <col min="10497" max="10497" width="2.7109375" style="1" customWidth="1"/>
    <col min="10498" max="10498" width="21.5703125" style="1" customWidth="1"/>
    <col min="10499" max="10499" width="11.42578125" style="1"/>
    <col min="10500" max="10500" width="10" style="1" customWidth="1"/>
    <col min="10501" max="10501" width="10.140625" style="1" customWidth="1"/>
    <col min="10502" max="10502" width="15.85546875" style="1" customWidth="1"/>
    <col min="10503" max="10503" width="16" style="1" customWidth="1"/>
    <col min="10504" max="10504" width="17.85546875" style="1" customWidth="1"/>
    <col min="10505" max="10505" width="17.140625" style="1" customWidth="1"/>
    <col min="10506" max="10506" width="16.28515625" style="1" customWidth="1"/>
    <col min="10507" max="10507" width="17.5703125" style="1" customWidth="1"/>
    <col min="10508" max="10752" width="11.42578125" style="1"/>
    <col min="10753" max="10753" width="2.7109375" style="1" customWidth="1"/>
    <col min="10754" max="10754" width="21.5703125" style="1" customWidth="1"/>
    <col min="10755" max="10755" width="11.42578125" style="1"/>
    <col min="10756" max="10756" width="10" style="1" customWidth="1"/>
    <col min="10757" max="10757" width="10.140625" style="1" customWidth="1"/>
    <col min="10758" max="10758" width="15.85546875" style="1" customWidth="1"/>
    <col min="10759" max="10759" width="16" style="1" customWidth="1"/>
    <col min="10760" max="10760" width="17.85546875" style="1" customWidth="1"/>
    <col min="10761" max="10761" width="17.140625" style="1" customWidth="1"/>
    <col min="10762" max="10762" width="16.28515625" style="1" customWidth="1"/>
    <col min="10763" max="10763" width="17.5703125" style="1" customWidth="1"/>
    <col min="10764" max="11008" width="11.42578125" style="1"/>
    <col min="11009" max="11009" width="2.7109375" style="1" customWidth="1"/>
    <col min="11010" max="11010" width="21.5703125" style="1" customWidth="1"/>
    <col min="11011" max="11011" width="11.42578125" style="1"/>
    <col min="11012" max="11012" width="10" style="1" customWidth="1"/>
    <col min="11013" max="11013" width="10.140625" style="1" customWidth="1"/>
    <col min="11014" max="11014" width="15.85546875" style="1" customWidth="1"/>
    <col min="11015" max="11015" width="16" style="1" customWidth="1"/>
    <col min="11016" max="11016" width="17.85546875" style="1" customWidth="1"/>
    <col min="11017" max="11017" width="17.140625" style="1" customWidth="1"/>
    <col min="11018" max="11018" width="16.28515625" style="1" customWidth="1"/>
    <col min="11019" max="11019" width="17.5703125" style="1" customWidth="1"/>
    <col min="11020" max="11264" width="11.42578125" style="1"/>
    <col min="11265" max="11265" width="2.7109375" style="1" customWidth="1"/>
    <col min="11266" max="11266" width="21.5703125" style="1" customWidth="1"/>
    <col min="11267" max="11267" width="11.42578125" style="1"/>
    <col min="11268" max="11268" width="10" style="1" customWidth="1"/>
    <col min="11269" max="11269" width="10.140625" style="1" customWidth="1"/>
    <col min="11270" max="11270" width="15.85546875" style="1" customWidth="1"/>
    <col min="11271" max="11271" width="16" style="1" customWidth="1"/>
    <col min="11272" max="11272" width="17.85546875" style="1" customWidth="1"/>
    <col min="11273" max="11273" width="17.140625" style="1" customWidth="1"/>
    <col min="11274" max="11274" width="16.28515625" style="1" customWidth="1"/>
    <col min="11275" max="11275" width="17.5703125" style="1" customWidth="1"/>
    <col min="11276" max="11520" width="11.42578125" style="1"/>
    <col min="11521" max="11521" width="2.7109375" style="1" customWidth="1"/>
    <col min="11522" max="11522" width="21.5703125" style="1" customWidth="1"/>
    <col min="11523" max="11523" width="11.42578125" style="1"/>
    <col min="11524" max="11524" width="10" style="1" customWidth="1"/>
    <col min="11525" max="11525" width="10.140625" style="1" customWidth="1"/>
    <col min="11526" max="11526" width="15.85546875" style="1" customWidth="1"/>
    <col min="11527" max="11527" width="16" style="1" customWidth="1"/>
    <col min="11528" max="11528" width="17.85546875" style="1" customWidth="1"/>
    <col min="11529" max="11529" width="17.140625" style="1" customWidth="1"/>
    <col min="11530" max="11530" width="16.28515625" style="1" customWidth="1"/>
    <col min="11531" max="11531" width="17.5703125" style="1" customWidth="1"/>
    <col min="11532" max="11776" width="11.42578125" style="1"/>
    <col min="11777" max="11777" width="2.7109375" style="1" customWidth="1"/>
    <col min="11778" max="11778" width="21.5703125" style="1" customWidth="1"/>
    <col min="11779" max="11779" width="11.42578125" style="1"/>
    <col min="11780" max="11780" width="10" style="1" customWidth="1"/>
    <col min="11781" max="11781" width="10.140625" style="1" customWidth="1"/>
    <col min="11782" max="11782" width="15.85546875" style="1" customWidth="1"/>
    <col min="11783" max="11783" width="16" style="1" customWidth="1"/>
    <col min="11784" max="11784" width="17.85546875" style="1" customWidth="1"/>
    <col min="11785" max="11785" width="17.140625" style="1" customWidth="1"/>
    <col min="11786" max="11786" width="16.28515625" style="1" customWidth="1"/>
    <col min="11787" max="11787" width="17.5703125" style="1" customWidth="1"/>
    <col min="11788" max="12032" width="11.42578125" style="1"/>
    <col min="12033" max="12033" width="2.7109375" style="1" customWidth="1"/>
    <col min="12034" max="12034" width="21.5703125" style="1" customWidth="1"/>
    <col min="12035" max="12035" width="11.42578125" style="1"/>
    <col min="12036" max="12036" width="10" style="1" customWidth="1"/>
    <col min="12037" max="12037" width="10.140625" style="1" customWidth="1"/>
    <col min="12038" max="12038" width="15.85546875" style="1" customWidth="1"/>
    <col min="12039" max="12039" width="16" style="1" customWidth="1"/>
    <col min="12040" max="12040" width="17.85546875" style="1" customWidth="1"/>
    <col min="12041" max="12041" width="17.140625" style="1" customWidth="1"/>
    <col min="12042" max="12042" width="16.28515625" style="1" customWidth="1"/>
    <col min="12043" max="12043" width="17.5703125" style="1" customWidth="1"/>
    <col min="12044" max="12288" width="11.42578125" style="1"/>
    <col min="12289" max="12289" width="2.7109375" style="1" customWidth="1"/>
    <col min="12290" max="12290" width="21.5703125" style="1" customWidth="1"/>
    <col min="12291" max="12291" width="11.42578125" style="1"/>
    <col min="12292" max="12292" width="10" style="1" customWidth="1"/>
    <col min="12293" max="12293" width="10.140625" style="1" customWidth="1"/>
    <col min="12294" max="12294" width="15.85546875" style="1" customWidth="1"/>
    <col min="12295" max="12295" width="16" style="1" customWidth="1"/>
    <col min="12296" max="12296" width="17.85546875" style="1" customWidth="1"/>
    <col min="12297" max="12297" width="17.140625" style="1" customWidth="1"/>
    <col min="12298" max="12298" width="16.28515625" style="1" customWidth="1"/>
    <col min="12299" max="12299" width="17.5703125" style="1" customWidth="1"/>
    <col min="12300" max="12544" width="11.42578125" style="1"/>
    <col min="12545" max="12545" width="2.7109375" style="1" customWidth="1"/>
    <col min="12546" max="12546" width="21.5703125" style="1" customWidth="1"/>
    <col min="12547" max="12547" width="11.42578125" style="1"/>
    <col min="12548" max="12548" width="10" style="1" customWidth="1"/>
    <col min="12549" max="12549" width="10.140625" style="1" customWidth="1"/>
    <col min="12550" max="12550" width="15.85546875" style="1" customWidth="1"/>
    <col min="12551" max="12551" width="16" style="1" customWidth="1"/>
    <col min="12552" max="12552" width="17.85546875" style="1" customWidth="1"/>
    <col min="12553" max="12553" width="17.140625" style="1" customWidth="1"/>
    <col min="12554" max="12554" width="16.28515625" style="1" customWidth="1"/>
    <col min="12555" max="12555" width="17.5703125" style="1" customWidth="1"/>
    <col min="12556" max="12800" width="11.42578125" style="1"/>
    <col min="12801" max="12801" width="2.7109375" style="1" customWidth="1"/>
    <col min="12802" max="12802" width="21.5703125" style="1" customWidth="1"/>
    <col min="12803" max="12803" width="11.42578125" style="1"/>
    <col min="12804" max="12804" width="10" style="1" customWidth="1"/>
    <col min="12805" max="12805" width="10.140625" style="1" customWidth="1"/>
    <col min="12806" max="12806" width="15.85546875" style="1" customWidth="1"/>
    <col min="12807" max="12807" width="16" style="1" customWidth="1"/>
    <col min="12808" max="12808" width="17.85546875" style="1" customWidth="1"/>
    <col min="12809" max="12809" width="17.140625" style="1" customWidth="1"/>
    <col min="12810" max="12810" width="16.28515625" style="1" customWidth="1"/>
    <col min="12811" max="12811" width="17.5703125" style="1" customWidth="1"/>
    <col min="12812" max="13056" width="11.42578125" style="1"/>
    <col min="13057" max="13057" width="2.7109375" style="1" customWidth="1"/>
    <col min="13058" max="13058" width="21.5703125" style="1" customWidth="1"/>
    <col min="13059" max="13059" width="11.42578125" style="1"/>
    <col min="13060" max="13060" width="10" style="1" customWidth="1"/>
    <col min="13061" max="13061" width="10.140625" style="1" customWidth="1"/>
    <col min="13062" max="13062" width="15.85546875" style="1" customWidth="1"/>
    <col min="13063" max="13063" width="16" style="1" customWidth="1"/>
    <col min="13064" max="13064" width="17.85546875" style="1" customWidth="1"/>
    <col min="13065" max="13065" width="17.140625" style="1" customWidth="1"/>
    <col min="13066" max="13066" width="16.28515625" style="1" customWidth="1"/>
    <col min="13067" max="13067" width="17.5703125" style="1" customWidth="1"/>
    <col min="13068" max="13312" width="11.42578125" style="1"/>
    <col min="13313" max="13313" width="2.7109375" style="1" customWidth="1"/>
    <col min="13314" max="13314" width="21.5703125" style="1" customWidth="1"/>
    <col min="13315" max="13315" width="11.42578125" style="1"/>
    <col min="13316" max="13316" width="10" style="1" customWidth="1"/>
    <col min="13317" max="13317" width="10.140625" style="1" customWidth="1"/>
    <col min="13318" max="13318" width="15.85546875" style="1" customWidth="1"/>
    <col min="13319" max="13319" width="16" style="1" customWidth="1"/>
    <col min="13320" max="13320" width="17.85546875" style="1" customWidth="1"/>
    <col min="13321" max="13321" width="17.140625" style="1" customWidth="1"/>
    <col min="13322" max="13322" width="16.28515625" style="1" customWidth="1"/>
    <col min="13323" max="13323" width="17.5703125" style="1" customWidth="1"/>
    <col min="13324" max="13568" width="11.42578125" style="1"/>
    <col min="13569" max="13569" width="2.7109375" style="1" customWidth="1"/>
    <col min="13570" max="13570" width="21.5703125" style="1" customWidth="1"/>
    <col min="13571" max="13571" width="11.42578125" style="1"/>
    <col min="13572" max="13572" width="10" style="1" customWidth="1"/>
    <col min="13573" max="13573" width="10.140625" style="1" customWidth="1"/>
    <col min="13574" max="13574" width="15.85546875" style="1" customWidth="1"/>
    <col min="13575" max="13575" width="16" style="1" customWidth="1"/>
    <col min="13576" max="13576" width="17.85546875" style="1" customWidth="1"/>
    <col min="13577" max="13577" width="17.140625" style="1" customWidth="1"/>
    <col min="13578" max="13578" width="16.28515625" style="1" customWidth="1"/>
    <col min="13579" max="13579" width="17.5703125" style="1" customWidth="1"/>
    <col min="13580" max="13824" width="11.42578125" style="1"/>
    <col min="13825" max="13825" width="2.7109375" style="1" customWidth="1"/>
    <col min="13826" max="13826" width="21.5703125" style="1" customWidth="1"/>
    <col min="13827" max="13827" width="11.42578125" style="1"/>
    <col min="13828" max="13828" width="10" style="1" customWidth="1"/>
    <col min="13829" max="13829" width="10.140625" style="1" customWidth="1"/>
    <col min="13830" max="13830" width="15.85546875" style="1" customWidth="1"/>
    <col min="13831" max="13831" width="16" style="1" customWidth="1"/>
    <col min="13832" max="13832" width="17.85546875" style="1" customWidth="1"/>
    <col min="13833" max="13833" width="17.140625" style="1" customWidth="1"/>
    <col min="13834" max="13834" width="16.28515625" style="1" customWidth="1"/>
    <col min="13835" max="13835" width="17.5703125" style="1" customWidth="1"/>
    <col min="13836" max="14080" width="11.42578125" style="1"/>
    <col min="14081" max="14081" width="2.7109375" style="1" customWidth="1"/>
    <col min="14082" max="14082" width="21.5703125" style="1" customWidth="1"/>
    <col min="14083" max="14083" width="11.42578125" style="1"/>
    <col min="14084" max="14084" width="10" style="1" customWidth="1"/>
    <col min="14085" max="14085" width="10.140625" style="1" customWidth="1"/>
    <col min="14086" max="14086" width="15.85546875" style="1" customWidth="1"/>
    <col min="14087" max="14087" width="16" style="1" customWidth="1"/>
    <col min="14088" max="14088" width="17.85546875" style="1" customWidth="1"/>
    <col min="14089" max="14089" width="17.140625" style="1" customWidth="1"/>
    <col min="14090" max="14090" width="16.28515625" style="1" customWidth="1"/>
    <col min="14091" max="14091" width="17.5703125" style="1" customWidth="1"/>
    <col min="14092" max="14336" width="11.42578125" style="1"/>
    <col min="14337" max="14337" width="2.7109375" style="1" customWidth="1"/>
    <col min="14338" max="14338" width="21.5703125" style="1" customWidth="1"/>
    <col min="14339" max="14339" width="11.42578125" style="1"/>
    <col min="14340" max="14340" width="10" style="1" customWidth="1"/>
    <col min="14341" max="14341" width="10.140625" style="1" customWidth="1"/>
    <col min="14342" max="14342" width="15.85546875" style="1" customWidth="1"/>
    <col min="14343" max="14343" width="16" style="1" customWidth="1"/>
    <col min="14344" max="14344" width="17.85546875" style="1" customWidth="1"/>
    <col min="14345" max="14345" width="17.140625" style="1" customWidth="1"/>
    <col min="14346" max="14346" width="16.28515625" style="1" customWidth="1"/>
    <col min="14347" max="14347" width="17.5703125" style="1" customWidth="1"/>
    <col min="14348" max="14592" width="11.42578125" style="1"/>
    <col min="14593" max="14593" width="2.7109375" style="1" customWidth="1"/>
    <col min="14594" max="14594" width="21.5703125" style="1" customWidth="1"/>
    <col min="14595" max="14595" width="11.42578125" style="1"/>
    <col min="14596" max="14596" width="10" style="1" customWidth="1"/>
    <col min="14597" max="14597" width="10.140625" style="1" customWidth="1"/>
    <col min="14598" max="14598" width="15.85546875" style="1" customWidth="1"/>
    <col min="14599" max="14599" width="16" style="1" customWidth="1"/>
    <col min="14600" max="14600" width="17.85546875" style="1" customWidth="1"/>
    <col min="14601" max="14601" width="17.140625" style="1" customWidth="1"/>
    <col min="14602" max="14602" width="16.28515625" style="1" customWidth="1"/>
    <col min="14603" max="14603" width="17.5703125" style="1" customWidth="1"/>
    <col min="14604" max="14848" width="11.42578125" style="1"/>
    <col min="14849" max="14849" width="2.7109375" style="1" customWidth="1"/>
    <col min="14850" max="14850" width="21.5703125" style="1" customWidth="1"/>
    <col min="14851" max="14851" width="11.42578125" style="1"/>
    <col min="14852" max="14852" width="10" style="1" customWidth="1"/>
    <col min="14853" max="14853" width="10.140625" style="1" customWidth="1"/>
    <col min="14854" max="14854" width="15.85546875" style="1" customWidth="1"/>
    <col min="14855" max="14855" width="16" style="1" customWidth="1"/>
    <col min="14856" max="14856" width="17.85546875" style="1" customWidth="1"/>
    <col min="14857" max="14857" width="17.140625" style="1" customWidth="1"/>
    <col min="14858" max="14858" width="16.28515625" style="1" customWidth="1"/>
    <col min="14859" max="14859" width="17.5703125" style="1" customWidth="1"/>
    <col min="14860" max="15104" width="11.42578125" style="1"/>
    <col min="15105" max="15105" width="2.7109375" style="1" customWidth="1"/>
    <col min="15106" max="15106" width="21.5703125" style="1" customWidth="1"/>
    <col min="15107" max="15107" width="11.42578125" style="1"/>
    <col min="15108" max="15108" width="10" style="1" customWidth="1"/>
    <col min="15109" max="15109" width="10.140625" style="1" customWidth="1"/>
    <col min="15110" max="15110" width="15.85546875" style="1" customWidth="1"/>
    <col min="15111" max="15111" width="16" style="1" customWidth="1"/>
    <col min="15112" max="15112" width="17.85546875" style="1" customWidth="1"/>
    <col min="15113" max="15113" width="17.140625" style="1" customWidth="1"/>
    <col min="15114" max="15114" width="16.28515625" style="1" customWidth="1"/>
    <col min="15115" max="15115" width="17.5703125" style="1" customWidth="1"/>
    <col min="15116" max="15360" width="11.42578125" style="1"/>
    <col min="15361" max="15361" width="2.7109375" style="1" customWidth="1"/>
    <col min="15362" max="15362" width="21.5703125" style="1" customWidth="1"/>
    <col min="15363" max="15363" width="11.42578125" style="1"/>
    <col min="15364" max="15364" width="10" style="1" customWidth="1"/>
    <col min="15365" max="15365" width="10.140625" style="1" customWidth="1"/>
    <col min="15366" max="15366" width="15.85546875" style="1" customWidth="1"/>
    <col min="15367" max="15367" width="16" style="1" customWidth="1"/>
    <col min="15368" max="15368" width="17.85546875" style="1" customWidth="1"/>
    <col min="15369" max="15369" width="17.140625" style="1" customWidth="1"/>
    <col min="15370" max="15370" width="16.28515625" style="1" customWidth="1"/>
    <col min="15371" max="15371" width="17.5703125" style="1" customWidth="1"/>
    <col min="15372" max="15616" width="11.42578125" style="1"/>
    <col min="15617" max="15617" width="2.7109375" style="1" customWidth="1"/>
    <col min="15618" max="15618" width="21.5703125" style="1" customWidth="1"/>
    <col min="15619" max="15619" width="11.42578125" style="1"/>
    <col min="15620" max="15620" width="10" style="1" customWidth="1"/>
    <col min="15621" max="15621" width="10.140625" style="1" customWidth="1"/>
    <col min="15622" max="15622" width="15.85546875" style="1" customWidth="1"/>
    <col min="15623" max="15623" width="16" style="1" customWidth="1"/>
    <col min="15624" max="15624" width="17.85546875" style="1" customWidth="1"/>
    <col min="15625" max="15625" width="17.140625" style="1" customWidth="1"/>
    <col min="15626" max="15626" width="16.28515625" style="1" customWidth="1"/>
    <col min="15627" max="15627" width="17.5703125" style="1" customWidth="1"/>
    <col min="15628" max="15872" width="11.42578125" style="1"/>
    <col min="15873" max="15873" width="2.7109375" style="1" customWidth="1"/>
    <col min="15874" max="15874" width="21.5703125" style="1" customWidth="1"/>
    <col min="15875" max="15875" width="11.42578125" style="1"/>
    <col min="15876" max="15876" width="10" style="1" customWidth="1"/>
    <col min="15877" max="15877" width="10.140625" style="1" customWidth="1"/>
    <col min="15878" max="15878" width="15.85546875" style="1" customWidth="1"/>
    <col min="15879" max="15879" width="16" style="1" customWidth="1"/>
    <col min="15880" max="15880" width="17.85546875" style="1" customWidth="1"/>
    <col min="15881" max="15881" width="17.140625" style="1" customWidth="1"/>
    <col min="15882" max="15882" width="16.28515625" style="1" customWidth="1"/>
    <col min="15883" max="15883" width="17.5703125" style="1" customWidth="1"/>
    <col min="15884" max="16128" width="11.42578125" style="1"/>
    <col min="16129" max="16129" width="2.7109375" style="1" customWidth="1"/>
    <col min="16130" max="16130" width="21.5703125" style="1" customWidth="1"/>
    <col min="16131" max="16131" width="11.42578125" style="1"/>
    <col min="16132" max="16132" width="10" style="1" customWidth="1"/>
    <col min="16133" max="16133" width="10.140625" style="1" customWidth="1"/>
    <col min="16134" max="16134" width="15.85546875" style="1" customWidth="1"/>
    <col min="16135" max="16135" width="16" style="1" customWidth="1"/>
    <col min="16136" max="16136" width="17.85546875" style="1" customWidth="1"/>
    <col min="16137" max="16137" width="17.140625" style="1" customWidth="1"/>
    <col min="16138" max="16138" width="16.28515625" style="1" customWidth="1"/>
    <col min="16139" max="16139" width="17.5703125" style="1" customWidth="1"/>
    <col min="16140" max="16384" width="11.42578125" style="1"/>
  </cols>
  <sheetData>
    <row r="1" spans="1:12" x14ac:dyDescent="0.2">
      <c r="A1" s="119" t="s">
        <v>35</v>
      </c>
    </row>
    <row r="2" spans="1:12" x14ac:dyDescent="0.2">
      <c r="A2" s="2" t="s">
        <v>0</v>
      </c>
      <c r="B2" s="3"/>
    </row>
    <row r="3" spans="1:12" x14ac:dyDescent="0.2">
      <c r="A3" s="4" t="s">
        <v>83</v>
      </c>
      <c r="B3" s="5"/>
      <c r="C3" s="6"/>
      <c r="D3" s="6"/>
      <c r="E3" s="7"/>
    </row>
    <row r="5" spans="1:12" ht="13.5" customHeight="1" x14ac:dyDescent="0.2">
      <c r="A5" s="8" t="s">
        <v>1</v>
      </c>
      <c r="B5" s="9"/>
      <c r="C5" s="8"/>
      <c r="D5" s="9"/>
    </row>
    <row r="6" spans="1:12" x14ac:dyDescent="0.2">
      <c r="A6" s="10" t="s">
        <v>2</v>
      </c>
      <c r="B6" s="11"/>
      <c r="C6" s="11"/>
      <c r="D6" s="122" t="s">
        <v>3</v>
      </c>
      <c r="E6" s="123"/>
      <c r="F6" s="12" t="s">
        <v>4</v>
      </c>
      <c r="G6" s="12" t="s">
        <v>5</v>
      </c>
      <c r="H6" s="13" t="s">
        <v>6</v>
      </c>
      <c r="I6" s="12" t="s">
        <v>4</v>
      </c>
      <c r="J6" s="12" t="s">
        <v>5</v>
      </c>
      <c r="K6" s="13" t="s">
        <v>6</v>
      </c>
      <c r="L6" s="14"/>
    </row>
    <row r="7" spans="1:12" x14ac:dyDescent="0.2">
      <c r="A7" s="9"/>
      <c r="B7" s="9"/>
      <c r="C7" s="9"/>
      <c r="D7" s="15" t="s">
        <v>7</v>
      </c>
      <c r="E7" s="15" t="s">
        <v>8</v>
      </c>
      <c r="F7" s="16" t="s">
        <v>9</v>
      </c>
      <c r="G7" s="16" t="s">
        <v>10</v>
      </c>
      <c r="H7" s="16" t="s">
        <v>11</v>
      </c>
      <c r="I7" s="16" t="s">
        <v>12</v>
      </c>
      <c r="J7" s="16" t="s">
        <v>10</v>
      </c>
      <c r="K7" s="16" t="s">
        <v>11</v>
      </c>
    </row>
    <row r="8" spans="1:12" x14ac:dyDescent="0.2">
      <c r="A8" s="17"/>
      <c r="B8" s="17"/>
      <c r="C8" s="17"/>
      <c r="D8" s="17"/>
      <c r="E8" s="17"/>
      <c r="F8" s="18" t="s">
        <v>13</v>
      </c>
      <c r="G8" s="18" t="s">
        <v>14</v>
      </c>
      <c r="H8" s="18" t="s">
        <v>15</v>
      </c>
      <c r="I8" s="18" t="s">
        <v>16</v>
      </c>
      <c r="J8" s="19" t="s">
        <v>17</v>
      </c>
      <c r="K8" s="19" t="s">
        <v>17</v>
      </c>
    </row>
    <row r="9" spans="1:12" x14ac:dyDescent="0.2">
      <c r="A9" s="9"/>
      <c r="B9" s="9"/>
      <c r="C9" s="9"/>
      <c r="D9" s="20"/>
      <c r="E9" s="20"/>
      <c r="F9" s="15"/>
      <c r="G9" s="15"/>
      <c r="H9" s="15"/>
      <c r="I9" s="15"/>
      <c r="J9" s="21"/>
      <c r="K9" s="21"/>
    </row>
    <row r="10" spans="1:12" x14ac:dyDescent="0.2">
      <c r="A10" s="22">
        <v>1</v>
      </c>
      <c r="B10" s="8" t="s">
        <v>18</v>
      </c>
      <c r="C10" s="9"/>
      <c r="D10" s="23">
        <v>1.0900000000000001</v>
      </c>
      <c r="E10" s="24">
        <v>0.02</v>
      </c>
      <c r="F10" s="25">
        <v>74741662</v>
      </c>
      <c r="G10" s="25">
        <v>74741662</v>
      </c>
      <c r="H10" s="25">
        <f>G10-F10</f>
        <v>0</v>
      </c>
      <c r="I10" s="25">
        <v>69635403</v>
      </c>
      <c r="J10" s="25">
        <v>70692390</v>
      </c>
      <c r="K10" s="25">
        <f>J10-I10</f>
        <v>1056987</v>
      </c>
    </row>
    <row r="11" spans="1:12" x14ac:dyDescent="0.2">
      <c r="A11" s="22">
        <v>2</v>
      </c>
      <c r="B11" s="8" t="s">
        <v>19</v>
      </c>
      <c r="C11" s="9"/>
      <c r="D11" s="23">
        <v>0.45</v>
      </c>
      <c r="E11" s="23">
        <v>0.01</v>
      </c>
      <c r="F11" s="25">
        <v>21829649</v>
      </c>
      <c r="G11" s="25">
        <v>21829649</v>
      </c>
      <c r="H11" s="25">
        <f>G11-F11</f>
        <v>0</v>
      </c>
      <c r="I11" s="25">
        <v>49247339</v>
      </c>
      <c r="J11" s="25">
        <v>49549836</v>
      </c>
      <c r="K11" s="25">
        <f>J11-I11</f>
        <v>302497</v>
      </c>
    </row>
    <row r="12" spans="1:12" x14ac:dyDescent="0.2">
      <c r="A12" s="9"/>
      <c r="B12" s="9"/>
      <c r="C12" s="9"/>
      <c r="D12" s="20"/>
      <c r="E12" s="20"/>
      <c r="F12" s="25"/>
      <c r="G12" s="25"/>
      <c r="H12" s="25"/>
      <c r="I12" s="25"/>
      <c r="J12" s="25"/>
      <c r="K12" s="25"/>
    </row>
    <row r="13" spans="1:12" s="9" customFormat="1" x14ac:dyDescent="0.2">
      <c r="A13" s="1"/>
      <c r="B13" s="1"/>
      <c r="C13" s="1"/>
      <c r="D13" s="26"/>
      <c r="E13" s="26"/>
      <c r="F13" s="27"/>
      <c r="G13" s="27"/>
      <c r="H13" s="27"/>
      <c r="I13" s="27"/>
      <c r="J13" s="27"/>
      <c r="K13" s="27"/>
      <c r="L13" s="1"/>
    </row>
    <row r="14" spans="1:12" s="9" customFormat="1" x14ac:dyDescent="0.2">
      <c r="A14" s="8" t="s">
        <v>20</v>
      </c>
      <c r="C14" s="8"/>
      <c r="D14" s="8"/>
      <c r="F14" s="8"/>
      <c r="G14" s="27"/>
      <c r="H14" s="27"/>
      <c r="I14" s="27"/>
      <c r="J14" s="27"/>
      <c r="K14" s="27"/>
      <c r="L14" s="1"/>
    </row>
    <row r="15" spans="1:12" s="9" customFormat="1" x14ac:dyDescent="0.2">
      <c r="A15" s="10" t="s">
        <v>2</v>
      </c>
      <c r="B15" s="11"/>
      <c r="C15" s="11"/>
      <c r="D15" s="122" t="s">
        <v>3</v>
      </c>
      <c r="E15" s="123"/>
      <c r="F15" s="28" t="s">
        <v>21</v>
      </c>
      <c r="G15" s="28" t="s">
        <v>21</v>
      </c>
      <c r="H15" s="29" t="s">
        <v>22</v>
      </c>
      <c r="I15" s="29" t="s">
        <v>23</v>
      </c>
      <c r="J15" s="25"/>
      <c r="K15" s="25"/>
      <c r="L15" s="1"/>
    </row>
    <row r="16" spans="1:12" s="9" customFormat="1" ht="10.5" x14ac:dyDescent="0.15">
      <c r="D16" s="15" t="s">
        <v>7</v>
      </c>
      <c r="E16" s="15" t="s">
        <v>8</v>
      </c>
      <c r="F16" s="21" t="s">
        <v>24</v>
      </c>
      <c r="G16" s="21" t="s">
        <v>24</v>
      </c>
      <c r="H16" s="15" t="s">
        <v>25</v>
      </c>
      <c r="I16" s="15" t="s">
        <v>11</v>
      </c>
      <c r="J16" s="25"/>
      <c r="K16" s="25"/>
    </row>
    <row r="17" spans="1:14" x14ac:dyDescent="0.2">
      <c r="A17" s="9"/>
      <c r="B17" s="9"/>
      <c r="C17" s="9"/>
      <c r="D17" s="20"/>
      <c r="E17" s="20"/>
      <c r="F17" s="21" t="s">
        <v>26</v>
      </c>
      <c r="G17" s="15" t="s">
        <v>27</v>
      </c>
      <c r="H17" s="21" t="s">
        <v>28</v>
      </c>
      <c r="I17" s="15" t="s">
        <v>29</v>
      </c>
      <c r="J17" s="25"/>
      <c r="K17" s="25"/>
      <c r="L17" s="9"/>
    </row>
    <row r="18" spans="1:14" s="9" customFormat="1" ht="10.5" x14ac:dyDescent="0.15">
      <c r="A18" s="17"/>
      <c r="B18" s="17"/>
      <c r="C18" s="17"/>
      <c r="D18" s="30"/>
      <c r="E18" s="30"/>
      <c r="F18" s="31" t="s">
        <v>30</v>
      </c>
      <c r="G18" s="31" t="s">
        <v>31</v>
      </c>
      <c r="H18" s="31" t="s">
        <v>32</v>
      </c>
      <c r="I18" s="31" t="s">
        <v>32</v>
      </c>
      <c r="J18" s="25"/>
      <c r="K18" s="25"/>
    </row>
    <row r="19" spans="1:14" x14ac:dyDescent="0.2">
      <c r="A19" s="9"/>
      <c r="B19" s="9"/>
      <c r="D19" s="26"/>
      <c r="E19" s="26"/>
      <c r="F19" s="27"/>
      <c r="G19" s="27"/>
      <c r="H19" s="27"/>
      <c r="I19" s="27"/>
      <c r="J19" s="27"/>
      <c r="K19" s="27"/>
      <c r="L19" s="9"/>
    </row>
    <row r="20" spans="1:14" x14ac:dyDescent="0.2">
      <c r="A20" s="22">
        <v>3</v>
      </c>
      <c r="B20" s="9" t="s">
        <v>33</v>
      </c>
      <c r="C20" s="9"/>
      <c r="D20" s="23">
        <v>1.1299999999999999</v>
      </c>
      <c r="E20" s="23">
        <v>0.01</v>
      </c>
      <c r="F20" s="25">
        <f>60838493+3300499</f>
        <v>64138992</v>
      </c>
      <c r="G20" s="25">
        <f>6792527+61024746</f>
        <v>67817273</v>
      </c>
      <c r="H20" s="25">
        <f>68355438+64138992</f>
        <v>132494430</v>
      </c>
      <c r="I20" s="25">
        <f>+H20-G20-F20</f>
        <v>538165</v>
      </c>
      <c r="J20" s="25"/>
      <c r="K20" s="25"/>
    </row>
    <row r="21" spans="1:14" x14ac:dyDescent="0.2">
      <c r="A21" s="9"/>
      <c r="D21" s="26"/>
      <c r="E21" s="26"/>
      <c r="F21" s="27"/>
      <c r="G21" s="27"/>
      <c r="H21" s="27"/>
      <c r="I21" s="25"/>
      <c r="J21" s="27"/>
      <c r="K21" s="27"/>
      <c r="L21" s="9"/>
    </row>
    <row r="22" spans="1:14" x14ac:dyDescent="0.2">
      <c r="D22" s="26"/>
      <c r="E22" s="26"/>
      <c r="F22" s="27"/>
      <c r="G22" s="27"/>
      <c r="H22" s="27"/>
      <c r="I22" s="27"/>
      <c r="J22" s="27"/>
      <c r="K22" s="27"/>
    </row>
    <row r="23" spans="1:14" x14ac:dyDescent="0.2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4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x14ac:dyDescent="0.2">
      <c r="A25" s="2" t="s">
        <v>35</v>
      </c>
      <c r="B25" s="2"/>
      <c r="C25" s="6"/>
      <c r="D25" s="6"/>
      <c r="E25" s="33"/>
      <c r="F25" s="7"/>
      <c r="G25" s="7"/>
      <c r="H25" s="7"/>
      <c r="I25" s="7"/>
      <c r="J25" s="7"/>
      <c r="K25" s="7"/>
      <c r="L25" s="7"/>
      <c r="M25" s="7"/>
      <c r="N25" s="7"/>
    </row>
    <row r="26" spans="1:14" x14ac:dyDescent="0.2">
      <c r="A26" s="5" t="s">
        <v>36</v>
      </c>
      <c r="B26" s="5"/>
      <c r="C26" s="6"/>
      <c r="D26" s="6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4" x14ac:dyDescent="0.2">
      <c r="A27" s="4" t="s">
        <v>83</v>
      </c>
      <c r="B27" s="5"/>
      <c r="C27" s="6"/>
      <c r="D27" s="6"/>
      <c r="E27" s="7"/>
      <c r="F27" s="7"/>
      <c r="G27" s="7"/>
      <c r="H27" s="7"/>
      <c r="I27" s="7"/>
      <c r="J27" s="7"/>
      <c r="K27" s="7"/>
      <c r="L27" s="7"/>
      <c r="M27" s="34"/>
      <c r="N27" s="7"/>
    </row>
    <row r="28" spans="1:14" x14ac:dyDescent="0.2">
      <c r="A28" s="10" t="s">
        <v>2</v>
      </c>
      <c r="B28" s="10"/>
      <c r="C28" s="29" t="s">
        <v>16</v>
      </c>
      <c r="D28" s="123" t="s">
        <v>3</v>
      </c>
      <c r="E28" s="123"/>
      <c r="F28" s="29" t="s">
        <v>37</v>
      </c>
      <c r="G28" s="28" t="s">
        <v>38</v>
      </c>
      <c r="H28" s="28" t="s">
        <v>39</v>
      </c>
      <c r="I28" s="29" t="s">
        <v>40</v>
      </c>
      <c r="J28" s="29" t="s">
        <v>5</v>
      </c>
      <c r="K28" s="29" t="s">
        <v>5</v>
      </c>
      <c r="L28" s="29" t="s">
        <v>5</v>
      </c>
      <c r="M28" s="29" t="s">
        <v>5</v>
      </c>
      <c r="N28" s="33"/>
    </row>
    <row r="29" spans="1:14" x14ac:dyDescent="0.2">
      <c r="A29" s="7"/>
      <c r="B29" s="7"/>
      <c r="C29" s="21" t="s">
        <v>41</v>
      </c>
      <c r="D29" s="15" t="s">
        <v>7</v>
      </c>
      <c r="E29" s="15" t="s">
        <v>8</v>
      </c>
      <c r="F29" s="21" t="s">
        <v>42</v>
      </c>
      <c r="G29" s="21" t="s">
        <v>43</v>
      </c>
      <c r="H29" s="15" t="s">
        <v>44</v>
      </c>
      <c r="I29" s="15" t="s">
        <v>45</v>
      </c>
      <c r="J29" s="15" t="s">
        <v>46</v>
      </c>
      <c r="K29" s="15" t="s">
        <v>47</v>
      </c>
      <c r="L29" s="35" t="s">
        <v>48</v>
      </c>
      <c r="M29" s="36" t="s">
        <v>49</v>
      </c>
      <c r="N29" s="33"/>
    </row>
    <row r="30" spans="1:14" x14ac:dyDescent="0.2">
      <c r="A30" s="34"/>
      <c r="B30" s="34"/>
      <c r="C30" s="34"/>
      <c r="D30" s="34"/>
      <c r="E30" s="34"/>
      <c r="F30" s="37" t="s">
        <v>50</v>
      </c>
      <c r="G30" s="37" t="s">
        <v>41</v>
      </c>
      <c r="H30" s="37" t="s">
        <v>50</v>
      </c>
      <c r="I30" s="31"/>
      <c r="J30" s="38"/>
      <c r="K30" s="38"/>
      <c r="L30" s="38"/>
      <c r="M30" s="38"/>
      <c r="N30" s="7"/>
    </row>
    <row r="31" spans="1:14" x14ac:dyDescent="0.2">
      <c r="A31" s="7"/>
      <c r="B31" s="7"/>
      <c r="C31" s="7"/>
      <c r="D31" s="7"/>
      <c r="E31" s="7"/>
      <c r="F31" s="39"/>
      <c r="G31" s="21"/>
      <c r="H31" s="39"/>
      <c r="I31" s="40"/>
      <c r="J31" s="7"/>
      <c r="K31" s="7"/>
      <c r="L31" s="7"/>
      <c r="M31" s="7"/>
      <c r="N31" s="7"/>
    </row>
    <row r="32" spans="1:14" x14ac:dyDescent="0.2">
      <c r="A32" s="2" t="s">
        <v>51</v>
      </c>
      <c r="B32" s="7"/>
      <c r="C32" s="7"/>
      <c r="D32" s="7"/>
      <c r="E32" s="7"/>
      <c r="F32" s="39"/>
      <c r="G32" s="7"/>
      <c r="H32" s="41"/>
      <c r="I32" s="40"/>
      <c r="J32" s="7"/>
      <c r="K32" s="7"/>
      <c r="L32" s="7"/>
      <c r="M32" s="7"/>
      <c r="N32" s="7"/>
    </row>
    <row r="33" spans="1:14" x14ac:dyDescent="0.2">
      <c r="A33" s="41">
        <v>1</v>
      </c>
      <c r="B33" s="42" t="s">
        <v>53</v>
      </c>
      <c r="C33" s="7">
        <v>1888951</v>
      </c>
      <c r="D33" s="43">
        <v>1.17</v>
      </c>
      <c r="E33" s="43">
        <v>0.87</v>
      </c>
      <c r="F33" s="7">
        <v>2518638</v>
      </c>
      <c r="G33" s="7">
        <f t="shared" ref="G33:G57" si="0">+J33+K33+L33+M33</f>
        <v>2595395</v>
      </c>
      <c r="H33" s="41">
        <f t="shared" ref="H33:H57" si="1">G33-F33</f>
        <v>76757</v>
      </c>
      <c r="I33" s="7">
        <v>6155</v>
      </c>
      <c r="J33" s="7">
        <v>0</v>
      </c>
      <c r="K33" s="7">
        <v>629687</v>
      </c>
      <c r="L33" s="7">
        <v>0</v>
      </c>
      <c r="M33" s="7">
        <v>1965708</v>
      </c>
      <c r="N33" s="7"/>
    </row>
    <row r="34" spans="1:14" x14ac:dyDescent="0.2">
      <c r="A34" s="41">
        <v>2</v>
      </c>
      <c r="B34" s="42" t="s">
        <v>54</v>
      </c>
      <c r="C34" s="7">
        <v>11117976</v>
      </c>
      <c r="D34" s="43">
        <v>2.5099999999999998</v>
      </c>
      <c r="E34" s="43">
        <v>0.69</v>
      </c>
      <c r="F34" s="7">
        <v>40908658</v>
      </c>
      <c r="G34" s="7">
        <f t="shared" si="0"/>
        <v>47814624</v>
      </c>
      <c r="H34" s="41">
        <f t="shared" si="1"/>
        <v>6905966</v>
      </c>
      <c r="I34" s="7">
        <v>2247802</v>
      </c>
      <c r="J34" s="7">
        <v>0</v>
      </c>
      <c r="K34" s="7">
        <v>29812677</v>
      </c>
      <c r="L34" s="7">
        <v>0</v>
      </c>
      <c r="M34" s="7">
        <v>18001947</v>
      </c>
      <c r="N34" s="7"/>
    </row>
    <row r="35" spans="1:14" x14ac:dyDescent="0.2">
      <c r="A35" s="41">
        <v>3</v>
      </c>
      <c r="B35" s="44" t="s">
        <v>55</v>
      </c>
      <c r="C35" s="7">
        <v>13067301</v>
      </c>
      <c r="D35" s="43">
        <v>11.17</v>
      </c>
      <c r="E35" s="43">
        <v>0.19</v>
      </c>
      <c r="F35" s="7">
        <v>243410073</v>
      </c>
      <c r="G35" s="7">
        <f t="shared" si="0"/>
        <v>250411064</v>
      </c>
      <c r="H35" s="41">
        <f t="shared" si="1"/>
        <v>7000991</v>
      </c>
      <c r="I35" s="7">
        <v>2292752</v>
      </c>
      <c r="J35" s="7">
        <v>211823177</v>
      </c>
      <c r="K35" s="7">
        <v>18519595</v>
      </c>
      <c r="L35" s="7">
        <v>0</v>
      </c>
      <c r="M35" s="7">
        <v>20068292</v>
      </c>
      <c r="N35" s="7"/>
    </row>
    <row r="36" spans="1:14" x14ac:dyDescent="0.2">
      <c r="A36" s="41">
        <v>4</v>
      </c>
      <c r="B36" s="42" t="s">
        <v>56</v>
      </c>
      <c r="C36" s="7">
        <v>9450698</v>
      </c>
      <c r="D36" s="43">
        <v>7.25</v>
      </c>
      <c r="E36" s="43">
        <v>0.92</v>
      </c>
      <c r="F36" s="7">
        <v>85447943</v>
      </c>
      <c r="G36" s="7">
        <f t="shared" si="0"/>
        <v>92448963</v>
      </c>
      <c r="H36" s="41">
        <f t="shared" si="1"/>
        <v>7001020</v>
      </c>
      <c r="I36" s="7">
        <v>595287</v>
      </c>
      <c r="J36" s="7">
        <v>44673300</v>
      </c>
      <c r="K36" s="7">
        <v>30749845</v>
      </c>
      <c r="L36" s="7">
        <v>8836</v>
      </c>
      <c r="M36" s="7">
        <v>17016982</v>
      </c>
      <c r="N36" s="7"/>
    </row>
    <row r="37" spans="1:14" x14ac:dyDescent="0.2">
      <c r="A37" s="41">
        <v>5</v>
      </c>
      <c r="B37" s="42" t="s">
        <v>57</v>
      </c>
      <c r="C37" s="7">
        <v>96492960</v>
      </c>
      <c r="D37" s="43">
        <v>12.24</v>
      </c>
      <c r="E37" s="43">
        <v>0.75</v>
      </c>
      <c r="F37" s="7">
        <v>1586306961</v>
      </c>
      <c r="G37" s="7">
        <f t="shared" si="0"/>
        <v>1590093786</v>
      </c>
      <c r="H37" s="41">
        <f t="shared" si="1"/>
        <v>3786825</v>
      </c>
      <c r="I37" s="7">
        <v>81779219</v>
      </c>
      <c r="J37" s="7">
        <v>1426588203</v>
      </c>
      <c r="K37" s="7">
        <v>64138825</v>
      </c>
      <c r="L37" s="7">
        <v>376386</v>
      </c>
      <c r="M37" s="7">
        <v>98990372</v>
      </c>
      <c r="N37" s="7"/>
    </row>
    <row r="38" spans="1:14" x14ac:dyDescent="0.2">
      <c r="A38" s="41">
        <v>6</v>
      </c>
      <c r="B38" s="42" t="s">
        <v>58</v>
      </c>
      <c r="C38" s="7">
        <v>12988805</v>
      </c>
      <c r="D38" s="43">
        <v>2.31</v>
      </c>
      <c r="E38" s="43">
        <v>0.62</v>
      </c>
      <c r="F38" s="7">
        <v>48007935</v>
      </c>
      <c r="G38" s="7">
        <f t="shared" si="0"/>
        <v>59506254</v>
      </c>
      <c r="H38" s="41">
        <f t="shared" si="1"/>
        <v>11498319</v>
      </c>
      <c r="I38" s="7">
        <v>711646</v>
      </c>
      <c r="J38" s="7">
        <v>0</v>
      </c>
      <c r="K38" s="7">
        <v>35019130</v>
      </c>
      <c r="L38" s="7">
        <v>0</v>
      </c>
      <c r="M38" s="7">
        <v>24487124</v>
      </c>
      <c r="N38" s="7"/>
    </row>
    <row r="39" spans="1:14" x14ac:dyDescent="0.2">
      <c r="A39" s="41">
        <v>7</v>
      </c>
      <c r="B39" s="44" t="s">
        <v>59</v>
      </c>
      <c r="C39" s="7">
        <v>45583999</v>
      </c>
      <c r="D39" s="43">
        <v>9.7200000000000006</v>
      </c>
      <c r="E39" s="43">
        <v>0.38</v>
      </c>
      <c r="F39" s="7">
        <v>850837103</v>
      </c>
      <c r="G39" s="7">
        <f t="shared" si="0"/>
        <v>875551964</v>
      </c>
      <c r="H39" s="41">
        <f t="shared" si="1"/>
        <v>24714861</v>
      </c>
      <c r="I39" s="7">
        <v>7955710</v>
      </c>
      <c r="J39" s="7">
        <v>687221359</v>
      </c>
      <c r="K39" s="7">
        <v>118165856</v>
      </c>
      <c r="L39" s="7">
        <v>2546565</v>
      </c>
      <c r="M39" s="7">
        <v>67618184</v>
      </c>
      <c r="N39" s="41"/>
    </row>
    <row r="40" spans="1:14" x14ac:dyDescent="0.2">
      <c r="A40" s="41">
        <v>8</v>
      </c>
      <c r="B40" s="44" t="s">
        <v>60</v>
      </c>
      <c r="C40" s="7">
        <v>1888951</v>
      </c>
      <c r="D40" s="43">
        <v>0.68</v>
      </c>
      <c r="E40" s="43">
        <v>0.25</v>
      </c>
      <c r="F40" s="7">
        <v>2799928</v>
      </c>
      <c r="G40" s="7">
        <f t="shared" si="0"/>
        <v>3231226</v>
      </c>
      <c r="H40" s="41">
        <f t="shared" si="1"/>
        <v>431298</v>
      </c>
      <c r="I40" s="7">
        <v>33548</v>
      </c>
      <c r="J40" s="7">
        <v>0</v>
      </c>
      <c r="K40" s="7">
        <v>910977</v>
      </c>
      <c r="L40" s="7">
        <v>0</v>
      </c>
      <c r="M40" s="7">
        <v>2320249</v>
      </c>
      <c r="N40" s="7"/>
    </row>
    <row r="41" spans="1:14" x14ac:dyDescent="0.2">
      <c r="A41" s="41">
        <v>9</v>
      </c>
      <c r="B41" s="42" t="s">
        <v>61</v>
      </c>
      <c r="C41" s="41">
        <v>16488613</v>
      </c>
      <c r="D41" s="45">
        <v>6.2</v>
      </c>
      <c r="E41" s="45">
        <v>0.25</v>
      </c>
      <c r="F41" s="41">
        <v>316998106</v>
      </c>
      <c r="G41" s="7">
        <f t="shared" si="0"/>
        <v>349451312</v>
      </c>
      <c r="H41" s="41">
        <f t="shared" si="1"/>
        <v>32453206</v>
      </c>
      <c r="I41" s="41">
        <v>3989271</v>
      </c>
      <c r="J41" s="41">
        <v>297722945</v>
      </c>
      <c r="K41" s="41">
        <v>2651614</v>
      </c>
      <c r="L41" s="41">
        <v>134934</v>
      </c>
      <c r="M41" s="41">
        <v>48941819</v>
      </c>
      <c r="N41" s="7"/>
    </row>
    <row r="42" spans="1:14" x14ac:dyDescent="0.2">
      <c r="A42" s="41">
        <v>10</v>
      </c>
      <c r="B42" s="42" t="s">
        <v>62</v>
      </c>
      <c r="C42" s="7">
        <v>138608412</v>
      </c>
      <c r="D42" s="43">
        <v>8.85</v>
      </c>
      <c r="E42" s="43">
        <v>0.57999999999999996</v>
      </c>
      <c r="F42" s="7">
        <v>2229288615</v>
      </c>
      <c r="G42" s="7">
        <f t="shared" si="0"/>
        <v>2328309622</v>
      </c>
      <c r="H42" s="41">
        <f t="shared" si="1"/>
        <v>99021007</v>
      </c>
      <c r="I42" s="7">
        <v>56398049</v>
      </c>
      <c r="J42" s="7">
        <v>1918061069</v>
      </c>
      <c r="K42" s="7">
        <v>169827826</v>
      </c>
      <c r="L42" s="7">
        <v>408040</v>
      </c>
      <c r="M42" s="7">
        <v>240012687</v>
      </c>
      <c r="N42" s="7"/>
    </row>
    <row r="43" spans="1:14" x14ac:dyDescent="0.2">
      <c r="A43" s="41">
        <v>11</v>
      </c>
      <c r="B43" s="42" t="s">
        <v>63</v>
      </c>
      <c r="C43" s="7">
        <v>59205266</v>
      </c>
      <c r="D43" s="43">
        <v>10.31</v>
      </c>
      <c r="E43" s="43">
        <v>0.46</v>
      </c>
      <c r="F43" s="7">
        <v>1129997467</v>
      </c>
      <c r="G43" s="7">
        <f t="shared" si="0"/>
        <v>1164220353</v>
      </c>
      <c r="H43" s="41">
        <f t="shared" si="1"/>
        <v>34222886</v>
      </c>
      <c r="I43" s="7">
        <v>10056849</v>
      </c>
      <c r="J43" s="7">
        <v>1026695095</v>
      </c>
      <c r="K43" s="7">
        <v>44404579</v>
      </c>
      <c r="L43" s="7">
        <v>0</v>
      </c>
      <c r="M43" s="7">
        <v>93120679</v>
      </c>
      <c r="N43" s="7"/>
    </row>
    <row r="44" spans="1:14" x14ac:dyDescent="0.2">
      <c r="A44" s="41">
        <v>12</v>
      </c>
      <c r="B44" s="42" t="s">
        <v>64</v>
      </c>
      <c r="C44" s="7">
        <v>24647952</v>
      </c>
      <c r="D44" s="43">
        <v>9.81</v>
      </c>
      <c r="E44" s="43">
        <v>0.31</v>
      </c>
      <c r="F44" s="7">
        <v>440585021</v>
      </c>
      <c r="G44" s="7">
        <f t="shared" si="0"/>
        <v>444914950</v>
      </c>
      <c r="H44" s="41">
        <f t="shared" si="1"/>
        <v>4329929</v>
      </c>
      <c r="I44" s="7">
        <v>10346857</v>
      </c>
      <c r="J44" s="7">
        <v>362235269</v>
      </c>
      <c r="K44" s="7">
        <v>51301003</v>
      </c>
      <c r="L44" s="7">
        <v>3790205</v>
      </c>
      <c r="M44" s="7">
        <v>27588473</v>
      </c>
      <c r="N44" s="7"/>
    </row>
    <row r="45" spans="1:14" x14ac:dyDescent="0.2">
      <c r="A45" s="41">
        <v>13</v>
      </c>
      <c r="B45" s="44" t="s">
        <v>65</v>
      </c>
      <c r="C45" s="7">
        <v>27014766</v>
      </c>
      <c r="D45" s="43">
        <v>13.37</v>
      </c>
      <c r="E45" s="43">
        <v>0.6</v>
      </c>
      <c r="F45" s="7">
        <v>588891265</v>
      </c>
      <c r="G45" s="7">
        <f t="shared" si="0"/>
        <v>600021533</v>
      </c>
      <c r="H45" s="41">
        <f t="shared" si="1"/>
        <v>11130268</v>
      </c>
      <c r="I45" s="7">
        <v>8697828</v>
      </c>
      <c r="J45" s="7">
        <v>455658965</v>
      </c>
      <c r="K45" s="7">
        <v>104105030</v>
      </c>
      <c r="L45" s="7">
        <v>245983</v>
      </c>
      <c r="M45" s="7">
        <v>40011555</v>
      </c>
      <c r="N45" s="7"/>
    </row>
    <row r="46" spans="1:14" x14ac:dyDescent="0.2">
      <c r="A46" s="41">
        <v>14</v>
      </c>
      <c r="B46" s="42" t="s">
        <v>66</v>
      </c>
      <c r="C46" s="7">
        <v>1888951</v>
      </c>
      <c r="D46" s="43">
        <v>0.54</v>
      </c>
      <c r="E46" s="43">
        <v>0.04</v>
      </c>
      <c r="F46" s="7">
        <v>3407551</v>
      </c>
      <c r="G46" s="7">
        <f t="shared" si="0"/>
        <v>3848042</v>
      </c>
      <c r="H46" s="41">
        <f t="shared" si="1"/>
        <v>440491</v>
      </c>
      <c r="I46" s="7">
        <v>653589</v>
      </c>
      <c r="J46" s="7">
        <v>0</v>
      </c>
      <c r="K46" s="7">
        <v>1518600</v>
      </c>
      <c r="L46" s="7">
        <v>0</v>
      </c>
      <c r="M46" s="7">
        <v>2329442</v>
      </c>
      <c r="N46" s="7"/>
    </row>
    <row r="47" spans="1:14" x14ac:dyDescent="0.2">
      <c r="A47" s="41">
        <v>15</v>
      </c>
      <c r="B47" s="42" t="s">
        <v>67</v>
      </c>
      <c r="C47" s="7">
        <v>115723093</v>
      </c>
      <c r="D47" s="43">
        <v>8.6199999999999992</v>
      </c>
      <c r="E47" s="43">
        <v>0.1</v>
      </c>
      <c r="F47" s="7">
        <v>2076214877</v>
      </c>
      <c r="G47" s="7">
        <f t="shared" si="0"/>
        <v>2162014449</v>
      </c>
      <c r="H47" s="41">
        <f t="shared" si="1"/>
        <v>85799572</v>
      </c>
      <c r="I47" s="7">
        <v>17619988</v>
      </c>
      <c r="J47" s="7">
        <v>1786630770</v>
      </c>
      <c r="K47" s="7">
        <v>171648841</v>
      </c>
      <c r="L47" s="7">
        <v>1345237</v>
      </c>
      <c r="M47" s="7">
        <v>202389601</v>
      </c>
      <c r="N47" s="7"/>
    </row>
    <row r="48" spans="1:14" x14ac:dyDescent="0.2">
      <c r="A48" s="41">
        <v>16</v>
      </c>
      <c r="B48" s="42" t="s">
        <v>68</v>
      </c>
      <c r="C48" s="7">
        <v>21052465</v>
      </c>
      <c r="D48" s="43">
        <v>2.8</v>
      </c>
      <c r="E48" s="43">
        <v>0.46</v>
      </c>
      <c r="F48" s="7">
        <v>184606790</v>
      </c>
      <c r="G48" s="7">
        <f t="shared" si="0"/>
        <v>205745595</v>
      </c>
      <c r="H48" s="41">
        <f t="shared" si="1"/>
        <v>21138805</v>
      </c>
      <c r="I48" s="7">
        <v>11351569</v>
      </c>
      <c r="J48" s="7">
        <v>33248678</v>
      </c>
      <c r="K48" s="7">
        <v>132757104</v>
      </c>
      <c r="L48" s="7">
        <v>0</v>
      </c>
      <c r="M48" s="7">
        <v>39739813</v>
      </c>
      <c r="N48" s="7"/>
    </row>
    <row r="49" spans="1:14" x14ac:dyDescent="0.2">
      <c r="A49" s="41">
        <v>17</v>
      </c>
      <c r="B49" s="42" t="s">
        <v>69</v>
      </c>
      <c r="C49" s="7">
        <v>1942296</v>
      </c>
      <c r="D49" s="43">
        <v>13.41</v>
      </c>
      <c r="E49" s="43">
        <v>0.56000000000000005</v>
      </c>
      <c r="F49" s="7">
        <v>33401690</v>
      </c>
      <c r="G49" s="7">
        <f t="shared" si="0"/>
        <v>34226927</v>
      </c>
      <c r="H49" s="41">
        <f t="shared" si="1"/>
        <v>825237</v>
      </c>
      <c r="I49" s="7">
        <v>83401</v>
      </c>
      <c r="J49" s="7">
        <v>30048050</v>
      </c>
      <c r="K49" s="7">
        <v>1430677</v>
      </c>
      <c r="L49" s="7">
        <v>0</v>
      </c>
      <c r="M49" s="7">
        <v>2748200</v>
      </c>
      <c r="N49" s="41"/>
    </row>
    <row r="50" spans="1:14" x14ac:dyDescent="0.2">
      <c r="A50" s="41">
        <v>18</v>
      </c>
      <c r="B50" s="44" t="s">
        <v>70</v>
      </c>
      <c r="C50" s="7">
        <v>93938086</v>
      </c>
      <c r="D50" s="43">
        <v>12.84</v>
      </c>
      <c r="E50" s="43">
        <v>0.52</v>
      </c>
      <c r="F50" s="7">
        <v>1693515147</v>
      </c>
      <c r="G50" s="7">
        <f t="shared" si="0"/>
        <v>1700717378</v>
      </c>
      <c r="H50" s="41">
        <f t="shared" si="1"/>
        <v>7202231</v>
      </c>
      <c r="I50" s="7">
        <v>5474161</v>
      </c>
      <c r="J50" s="7">
        <v>1492980602</v>
      </c>
      <c r="K50" s="7">
        <v>107472477</v>
      </c>
      <c r="L50" s="7">
        <v>0</v>
      </c>
      <c r="M50" s="7">
        <v>100264299</v>
      </c>
      <c r="N50" s="41"/>
    </row>
    <row r="51" spans="1:14" x14ac:dyDescent="0.2">
      <c r="A51" s="41">
        <v>19</v>
      </c>
      <c r="B51" s="42" t="s">
        <v>71</v>
      </c>
      <c r="C51" s="7">
        <v>21904619</v>
      </c>
      <c r="D51" s="43">
        <v>12.71</v>
      </c>
      <c r="E51" s="43">
        <v>0.12</v>
      </c>
      <c r="F51" s="7">
        <v>427669393</v>
      </c>
      <c r="G51" s="7">
        <f t="shared" si="0"/>
        <v>434629970</v>
      </c>
      <c r="H51" s="41">
        <f t="shared" si="1"/>
        <v>6960577</v>
      </c>
      <c r="I51" s="7">
        <v>650993</v>
      </c>
      <c r="J51" s="7">
        <v>399208421</v>
      </c>
      <c r="K51" s="7">
        <v>6556353</v>
      </c>
      <c r="L51" s="7">
        <v>0</v>
      </c>
      <c r="M51" s="7">
        <v>28865196</v>
      </c>
      <c r="N51" s="7"/>
    </row>
    <row r="52" spans="1:14" x14ac:dyDescent="0.2">
      <c r="A52" s="41">
        <v>20</v>
      </c>
      <c r="B52" s="44" t="s">
        <v>72</v>
      </c>
      <c r="C52" s="7">
        <v>42930716</v>
      </c>
      <c r="D52" s="43">
        <v>15.08</v>
      </c>
      <c r="E52" s="43">
        <v>0.56000000000000005</v>
      </c>
      <c r="F52" s="7">
        <v>828385416</v>
      </c>
      <c r="G52" s="7">
        <f t="shared" si="0"/>
        <v>831101188</v>
      </c>
      <c r="H52" s="41">
        <f t="shared" si="1"/>
        <v>2715772</v>
      </c>
      <c r="I52" s="7">
        <v>12971097</v>
      </c>
      <c r="J52" s="7">
        <v>751482197</v>
      </c>
      <c r="K52" s="7">
        <v>36094719</v>
      </c>
      <c r="L52" s="7">
        <v>0</v>
      </c>
      <c r="M52" s="7">
        <v>43524272</v>
      </c>
      <c r="N52" s="41"/>
    </row>
    <row r="53" spans="1:14" x14ac:dyDescent="0.2">
      <c r="A53" s="41">
        <v>21</v>
      </c>
      <c r="B53" s="42" t="s">
        <v>73</v>
      </c>
      <c r="C53" s="7">
        <v>78427194</v>
      </c>
      <c r="D53" s="43">
        <v>16.84</v>
      </c>
      <c r="E53" s="43">
        <v>0.44</v>
      </c>
      <c r="F53" s="7">
        <v>1530546666</v>
      </c>
      <c r="G53" s="7">
        <f t="shared" si="0"/>
        <v>1543970115</v>
      </c>
      <c r="H53" s="41">
        <f t="shared" si="1"/>
        <v>13423449</v>
      </c>
      <c r="I53" s="7">
        <v>5980145</v>
      </c>
      <c r="J53" s="7">
        <v>1422279868</v>
      </c>
      <c r="K53" s="7">
        <v>30230900</v>
      </c>
      <c r="L53" s="7">
        <v>0</v>
      </c>
      <c r="M53" s="7">
        <v>91459347</v>
      </c>
      <c r="N53" s="41"/>
    </row>
    <row r="54" spans="1:14" x14ac:dyDescent="0.2">
      <c r="A54" s="41">
        <v>22</v>
      </c>
      <c r="B54" s="42" t="s">
        <v>84</v>
      </c>
      <c r="C54" s="7">
        <v>1888951</v>
      </c>
      <c r="D54" s="43">
        <v>0.51</v>
      </c>
      <c r="E54" s="43">
        <v>0.28999999999999998</v>
      </c>
      <c r="F54" s="7">
        <v>2371101</v>
      </c>
      <c r="G54" s="7">
        <f t="shared" si="0"/>
        <v>2448990</v>
      </c>
      <c r="H54" s="41">
        <f t="shared" si="1"/>
        <v>77889</v>
      </c>
      <c r="I54" s="7">
        <v>0</v>
      </c>
      <c r="J54" s="7">
        <v>0</v>
      </c>
      <c r="K54" s="7">
        <v>309036</v>
      </c>
      <c r="L54" s="7">
        <v>173114</v>
      </c>
      <c r="M54" s="7">
        <v>1966840</v>
      </c>
      <c r="N54" s="7"/>
    </row>
    <row r="55" spans="1:14" x14ac:dyDescent="0.2">
      <c r="A55" s="41">
        <v>23</v>
      </c>
      <c r="B55" s="42" t="s">
        <v>74</v>
      </c>
      <c r="C55" s="7">
        <v>15044827</v>
      </c>
      <c r="D55" s="43">
        <v>9.23</v>
      </c>
      <c r="E55" s="43">
        <v>0.37</v>
      </c>
      <c r="F55" s="7">
        <v>289575222</v>
      </c>
      <c r="G55" s="7">
        <f t="shared" si="0"/>
        <v>293448211</v>
      </c>
      <c r="H55" s="41">
        <f t="shared" si="1"/>
        <v>3872989</v>
      </c>
      <c r="I55" s="7">
        <v>9200595</v>
      </c>
      <c r="J55" s="7">
        <v>271397853</v>
      </c>
      <c r="K55" s="7">
        <v>3142731</v>
      </c>
      <c r="L55" s="7">
        <v>1784</v>
      </c>
      <c r="M55" s="7">
        <v>18905843</v>
      </c>
      <c r="N55" s="7"/>
    </row>
    <row r="56" spans="1:14" x14ac:dyDescent="0.2">
      <c r="A56" s="41">
        <v>24</v>
      </c>
      <c r="B56" s="42" t="s">
        <v>75</v>
      </c>
      <c r="C56" s="7">
        <v>11264921</v>
      </c>
      <c r="D56" s="43">
        <v>0.7</v>
      </c>
      <c r="E56" s="43">
        <v>0.12</v>
      </c>
      <c r="F56" s="7">
        <v>69299376</v>
      </c>
      <c r="G56" s="7">
        <f t="shared" si="0"/>
        <v>115086346</v>
      </c>
      <c r="H56" s="41">
        <f t="shared" si="1"/>
        <v>45786970</v>
      </c>
      <c r="I56" s="7">
        <v>34540197</v>
      </c>
      <c r="J56" s="7">
        <v>0</v>
      </c>
      <c r="K56" s="7">
        <v>58625857</v>
      </c>
      <c r="L56" s="7">
        <v>22290</v>
      </c>
      <c r="M56" s="7">
        <v>56438199</v>
      </c>
      <c r="N56" s="7"/>
    </row>
    <row r="57" spans="1:14" x14ac:dyDescent="0.2">
      <c r="A57" s="41">
        <v>25</v>
      </c>
      <c r="B57" s="42" t="s">
        <v>76</v>
      </c>
      <c r="C57" s="7">
        <v>42083157</v>
      </c>
      <c r="D57" s="43">
        <v>9.1300000000000008</v>
      </c>
      <c r="E57" s="43">
        <v>0.19</v>
      </c>
      <c r="F57" s="7">
        <v>738884497</v>
      </c>
      <c r="G57" s="7">
        <f t="shared" si="0"/>
        <v>753102235</v>
      </c>
      <c r="H57" s="41">
        <f t="shared" si="1"/>
        <v>14217738</v>
      </c>
      <c r="I57" s="7">
        <v>8765271</v>
      </c>
      <c r="J57" s="7">
        <v>617205580</v>
      </c>
      <c r="K57" s="7">
        <v>81025816</v>
      </c>
      <c r="L57" s="7">
        <v>167356</v>
      </c>
      <c r="M57" s="7">
        <v>54703483</v>
      </c>
      <c r="N57" s="7"/>
    </row>
    <row r="58" spans="1:14" x14ac:dyDescent="0.2">
      <c r="A58" s="46" t="s">
        <v>77</v>
      </c>
      <c r="B58" s="47"/>
      <c r="C58" s="48">
        <f>SUM(C33:C57)</f>
        <v>906533926</v>
      </c>
      <c r="D58" s="49"/>
      <c r="E58" s="49"/>
      <c r="F58" s="48">
        <f t="shared" ref="F58:M58" si="2">SUM(F33:F57)</f>
        <v>15443875439</v>
      </c>
      <c r="G58" s="48">
        <f t="shared" si="2"/>
        <v>15888910492</v>
      </c>
      <c r="H58" s="48">
        <f t="shared" si="2"/>
        <v>445035053</v>
      </c>
      <c r="I58" s="48">
        <f t="shared" si="2"/>
        <v>292401979</v>
      </c>
      <c r="J58" s="48">
        <f t="shared" si="2"/>
        <v>13235161401</v>
      </c>
      <c r="K58" s="48">
        <f t="shared" si="2"/>
        <v>1301049755</v>
      </c>
      <c r="L58" s="48">
        <f t="shared" si="2"/>
        <v>9220730</v>
      </c>
      <c r="M58" s="48">
        <f t="shared" si="2"/>
        <v>1343478606</v>
      </c>
      <c r="N58" s="7"/>
    </row>
    <row r="59" spans="1:14" x14ac:dyDescent="0.2">
      <c r="A59" s="50"/>
      <c r="B59" s="50"/>
      <c r="C59" s="7"/>
      <c r="D59" s="43"/>
      <c r="E59" s="43"/>
      <c r="F59" s="7"/>
      <c r="G59" s="7"/>
      <c r="H59" s="7"/>
      <c r="I59" s="7"/>
      <c r="J59" s="7"/>
      <c r="K59" s="7"/>
      <c r="L59" s="7"/>
      <c r="M59" s="7"/>
      <c r="N59" s="7"/>
    </row>
    <row r="60" spans="1:14" x14ac:dyDescent="0.2">
      <c r="A60" s="2" t="s">
        <v>78</v>
      </c>
      <c r="B60" s="51"/>
      <c r="C60" s="7"/>
      <c r="D60" s="43"/>
      <c r="E60" s="43"/>
      <c r="F60" s="7"/>
      <c r="G60" s="41"/>
      <c r="H60" s="41"/>
      <c r="I60" s="7"/>
      <c r="J60" s="7"/>
      <c r="K60" s="7"/>
      <c r="L60" s="7"/>
      <c r="M60" s="52"/>
      <c r="N60" s="7"/>
    </row>
    <row r="61" spans="1:14" x14ac:dyDescent="0.2">
      <c r="A61" s="41">
        <v>1</v>
      </c>
      <c r="B61" s="44" t="s">
        <v>79</v>
      </c>
      <c r="C61" s="7">
        <v>2518601</v>
      </c>
      <c r="D61" s="43">
        <v>1.58</v>
      </c>
      <c r="E61" s="43">
        <v>0.03</v>
      </c>
      <c r="F61" s="7">
        <v>39660283.799999997</v>
      </c>
      <c r="G61" s="41">
        <f>+J61+K61+L61+M61</f>
        <v>49797354</v>
      </c>
      <c r="H61" s="41">
        <f>G61-F61</f>
        <v>10137070.200000003</v>
      </c>
      <c r="I61" s="7">
        <v>11512190</v>
      </c>
      <c r="J61" s="7">
        <v>37083289</v>
      </c>
      <c r="K61" s="7">
        <v>58394</v>
      </c>
      <c r="L61" s="7">
        <v>0</v>
      </c>
      <c r="M61" s="7">
        <v>12655671</v>
      </c>
      <c r="N61" s="7"/>
    </row>
    <row r="62" spans="1:14" x14ac:dyDescent="0.2">
      <c r="A62" s="41"/>
      <c r="B62" s="44"/>
      <c r="C62" s="7"/>
      <c r="D62" s="43"/>
      <c r="E62" s="43"/>
      <c r="F62" s="7"/>
      <c r="G62" s="41"/>
      <c r="H62" s="41"/>
      <c r="I62" s="7"/>
      <c r="J62" s="7"/>
      <c r="K62" s="7"/>
      <c r="L62" s="7"/>
      <c r="M62" s="7"/>
      <c r="N62" s="7"/>
    </row>
    <row r="63" spans="1:14" x14ac:dyDescent="0.2">
      <c r="A63" s="46" t="s">
        <v>80</v>
      </c>
      <c r="B63" s="53"/>
      <c r="C63" s="48">
        <f>SUM(C61)</f>
        <v>2518601</v>
      </c>
      <c r="D63" s="49"/>
      <c r="E63" s="49"/>
      <c r="F63" s="48">
        <f t="shared" ref="F63:M63" si="3">SUM(F61)</f>
        <v>39660283.799999997</v>
      </c>
      <c r="G63" s="48">
        <f t="shared" si="3"/>
        <v>49797354</v>
      </c>
      <c r="H63" s="48">
        <f t="shared" si="3"/>
        <v>10137070.200000003</v>
      </c>
      <c r="I63" s="48">
        <f t="shared" si="3"/>
        <v>11512190</v>
      </c>
      <c r="J63" s="48">
        <f t="shared" si="3"/>
        <v>37083289</v>
      </c>
      <c r="K63" s="48">
        <f t="shared" si="3"/>
        <v>58394</v>
      </c>
      <c r="L63" s="48">
        <f t="shared" si="3"/>
        <v>0</v>
      </c>
      <c r="M63" s="48">
        <f t="shared" si="3"/>
        <v>12655671</v>
      </c>
      <c r="N63" s="7"/>
    </row>
    <row r="64" spans="1:14" ht="13.5" thickBot="1" x14ac:dyDescent="0.25">
      <c r="A64" s="7"/>
      <c r="B64" s="7"/>
      <c r="C64" s="7"/>
      <c r="D64" s="43"/>
      <c r="E64" s="43"/>
      <c r="F64" s="7"/>
      <c r="G64" s="7"/>
      <c r="H64" s="7"/>
      <c r="I64" s="41"/>
      <c r="J64" s="41"/>
      <c r="K64" s="41"/>
      <c r="L64" s="7"/>
      <c r="M64" s="52"/>
      <c r="N64" s="7"/>
    </row>
    <row r="65" spans="1:14" ht="13.5" thickBot="1" x14ac:dyDescent="0.25">
      <c r="A65" s="54" t="s">
        <v>81</v>
      </c>
      <c r="B65" s="55"/>
      <c r="C65" s="56">
        <f>C58+C63</f>
        <v>909052527</v>
      </c>
      <c r="D65" s="57"/>
      <c r="E65" s="57"/>
      <c r="F65" s="56">
        <f t="shared" ref="F65:M65" si="4">F58+F63</f>
        <v>15483535722.799999</v>
      </c>
      <c r="G65" s="56">
        <f t="shared" si="4"/>
        <v>15938707846</v>
      </c>
      <c r="H65" s="56">
        <f t="shared" si="4"/>
        <v>455172123.19999999</v>
      </c>
      <c r="I65" s="56">
        <f t="shared" si="4"/>
        <v>303914169</v>
      </c>
      <c r="J65" s="58">
        <f t="shared" si="4"/>
        <v>13272244690</v>
      </c>
      <c r="K65" s="58">
        <f t="shared" si="4"/>
        <v>1301108149</v>
      </c>
      <c r="L65" s="56">
        <f t="shared" si="4"/>
        <v>9220730</v>
      </c>
      <c r="M65" s="56">
        <f t="shared" si="4"/>
        <v>1356134277</v>
      </c>
      <c r="N65" s="7"/>
    </row>
    <row r="66" spans="1:14" x14ac:dyDescent="0.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</row>
    <row r="67" spans="1:14" x14ac:dyDescent="0.2">
      <c r="A67" s="59" t="s">
        <v>85</v>
      </c>
      <c r="B67" s="124" t="s">
        <v>86</v>
      </c>
      <c r="C67" s="124"/>
      <c r="D67" s="124"/>
      <c r="E67" s="124"/>
      <c r="F67" s="124"/>
      <c r="G67" s="124"/>
      <c r="H67" s="124"/>
      <c r="I67" s="124"/>
      <c r="J67" s="124"/>
      <c r="K67" s="124"/>
      <c r="L67" s="124"/>
      <c r="M67" s="124"/>
      <c r="N67" s="7"/>
    </row>
  </sheetData>
  <mergeCells count="4">
    <mergeCell ref="B67:M67"/>
    <mergeCell ref="D6:E6"/>
    <mergeCell ref="D15:E15"/>
    <mergeCell ref="D28:E2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workbookViewId="0"/>
  </sheetViews>
  <sheetFormatPr baseColWidth="10" defaultRowHeight="15" x14ac:dyDescent="0.25"/>
  <cols>
    <col min="6" max="7" width="15.5703125" bestFit="1" customWidth="1"/>
    <col min="8" max="8" width="18.28515625" bestFit="1" customWidth="1"/>
    <col min="9" max="9" width="17" bestFit="1" customWidth="1"/>
    <col min="10" max="10" width="13.28515625" bestFit="1" customWidth="1"/>
    <col min="11" max="11" width="14" bestFit="1" customWidth="1"/>
    <col min="13" max="13" width="12.28515625" bestFit="1" customWidth="1"/>
  </cols>
  <sheetData>
    <row r="1" spans="1:11" x14ac:dyDescent="0.25">
      <c r="A1" s="118" t="s">
        <v>35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60" t="s">
        <v>0</v>
      </c>
      <c r="B2" s="61"/>
      <c r="C2" s="62"/>
      <c r="D2" s="62"/>
      <c r="E2" s="62"/>
      <c r="F2" s="62"/>
      <c r="G2" s="62"/>
      <c r="H2" s="62"/>
      <c r="I2" s="62"/>
      <c r="J2" s="62"/>
      <c r="K2" s="62"/>
    </row>
    <row r="3" spans="1:11" x14ac:dyDescent="0.25">
      <c r="A3" s="63" t="s">
        <v>87</v>
      </c>
      <c r="B3" s="64"/>
      <c r="C3" s="65"/>
      <c r="D3" s="65"/>
      <c r="E3" s="66"/>
      <c r="F3" s="62"/>
      <c r="G3" s="62"/>
      <c r="H3" s="62"/>
      <c r="I3" s="62"/>
      <c r="J3" s="62"/>
      <c r="K3" s="62"/>
    </row>
    <row r="4" spans="1:11" x14ac:dyDescent="0.25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</row>
    <row r="5" spans="1:11" x14ac:dyDescent="0.25">
      <c r="A5" s="67" t="s">
        <v>1</v>
      </c>
      <c r="B5" s="68"/>
      <c r="C5" s="67"/>
      <c r="D5" s="68"/>
      <c r="E5" s="62"/>
      <c r="F5" s="62"/>
      <c r="G5" s="62"/>
      <c r="H5" s="62"/>
      <c r="I5" s="62"/>
      <c r="J5" s="62"/>
      <c r="K5" s="62"/>
    </row>
    <row r="6" spans="1:11" x14ac:dyDescent="0.25">
      <c r="A6" s="69" t="s">
        <v>2</v>
      </c>
      <c r="B6" s="70"/>
      <c r="C6" s="70"/>
      <c r="D6" s="126" t="s">
        <v>3</v>
      </c>
      <c r="E6" s="127"/>
      <c r="F6" s="71" t="s">
        <v>4</v>
      </c>
      <c r="G6" s="71" t="s">
        <v>5</v>
      </c>
      <c r="H6" s="72" t="s">
        <v>6</v>
      </c>
      <c r="I6" s="71" t="s">
        <v>4</v>
      </c>
      <c r="J6" s="71" t="s">
        <v>5</v>
      </c>
      <c r="K6" s="72" t="s">
        <v>6</v>
      </c>
    </row>
    <row r="7" spans="1:11" x14ac:dyDescent="0.25">
      <c r="A7" s="68"/>
      <c r="B7" s="68"/>
      <c r="C7" s="68"/>
      <c r="D7" s="73" t="s">
        <v>7</v>
      </c>
      <c r="E7" s="73" t="s">
        <v>8</v>
      </c>
      <c r="F7" s="74" t="s">
        <v>9</v>
      </c>
      <c r="G7" s="74" t="s">
        <v>10</v>
      </c>
      <c r="H7" s="74" t="s">
        <v>11</v>
      </c>
      <c r="I7" s="74" t="s">
        <v>12</v>
      </c>
      <c r="J7" s="74" t="s">
        <v>10</v>
      </c>
      <c r="K7" s="74" t="s">
        <v>11</v>
      </c>
    </row>
    <row r="8" spans="1:11" x14ac:dyDescent="0.25">
      <c r="A8" s="75"/>
      <c r="B8" s="75"/>
      <c r="C8" s="75"/>
      <c r="D8" s="75"/>
      <c r="E8" s="75"/>
      <c r="F8" s="76" t="s">
        <v>13</v>
      </c>
      <c r="G8" s="76" t="s">
        <v>14</v>
      </c>
      <c r="H8" s="76" t="s">
        <v>15</v>
      </c>
      <c r="I8" s="76" t="s">
        <v>16</v>
      </c>
      <c r="J8" s="77" t="s">
        <v>17</v>
      </c>
      <c r="K8" s="77" t="s">
        <v>17</v>
      </c>
    </row>
    <row r="9" spans="1:11" x14ac:dyDescent="0.25">
      <c r="A9" s="68"/>
      <c r="B9" s="68"/>
      <c r="C9" s="68"/>
      <c r="D9" s="78"/>
      <c r="E9" s="78"/>
      <c r="F9" s="73"/>
      <c r="G9" s="73"/>
      <c r="H9" s="73"/>
      <c r="I9" s="73"/>
      <c r="J9" s="79"/>
      <c r="K9" s="79"/>
    </row>
    <row r="10" spans="1:11" x14ac:dyDescent="0.25">
      <c r="A10" s="80">
        <v>1</v>
      </c>
      <c r="B10" s="67" t="s">
        <v>18</v>
      </c>
      <c r="C10" s="68"/>
      <c r="D10" s="81">
        <v>1.08</v>
      </c>
      <c r="E10" s="82">
        <v>0.01</v>
      </c>
      <c r="F10" s="83">
        <v>77280493</v>
      </c>
      <c r="G10" s="83">
        <v>77280493</v>
      </c>
      <c r="H10" s="83">
        <f>G10-F10</f>
        <v>0</v>
      </c>
      <c r="I10" s="83">
        <v>72225303</v>
      </c>
      <c r="J10" s="83">
        <v>72790826</v>
      </c>
      <c r="K10" s="83">
        <f>J10-I10</f>
        <v>565523</v>
      </c>
    </row>
    <row r="11" spans="1:11" x14ac:dyDescent="0.25">
      <c r="A11" s="80">
        <v>2</v>
      </c>
      <c r="B11" s="67" t="s">
        <v>19</v>
      </c>
      <c r="C11" s="68"/>
      <c r="D11" s="81">
        <v>0.46</v>
      </c>
      <c r="E11" s="81">
        <v>0.01</v>
      </c>
      <c r="F11" s="83">
        <v>22649095</v>
      </c>
      <c r="G11" s="83">
        <v>22649095</v>
      </c>
      <c r="H11" s="83">
        <f>G11-F11</f>
        <v>0</v>
      </c>
      <c r="I11" s="83">
        <v>50045297</v>
      </c>
      <c r="J11" s="83">
        <v>50324031</v>
      </c>
      <c r="K11" s="83">
        <f>J11-I11</f>
        <v>278734</v>
      </c>
    </row>
    <row r="12" spans="1:11" x14ac:dyDescent="0.25">
      <c r="A12" s="68"/>
      <c r="B12" s="68"/>
      <c r="C12" s="68"/>
      <c r="D12" s="78"/>
      <c r="E12" s="78"/>
      <c r="F12" s="83"/>
      <c r="G12" s="83"/>
      <c r="H12" s="83"/>
      <c r="I12" s="83"/>
      <c r="J12" s="83"/>
      <c r="K12" s="83"/>
    </row>
    <row r="13" spans="1:11" x14ac:dyDescent="0.25">
      <c r="A13" s="62"/>
      <c r="B13" s="62"/>
      <c r="C13" s="62"/>
      <c r="D13" s="84"/>
      <c r="E13" s="84"/>
      <c r="F13" s="85"/>
      <c r="G13" s="85"/>
      <c r="H13" s="85"/>
      <c r="I13" s="85"/>
      <c r="J13" s="85"/>
      <c r="K13" s="85"/>
    </row>
    <row r="14" spans="1:11" x14ac:dyDescent="0.25">
      <c r="A14" s="67" t="s">
        <v>20</v>
      </c>
      <c r="B14" s="68"/>
      <c r="C14" s="67"/>
      <c r="D14" s="67"/>
      <c r="E14" s="68"/>
      <c r="F14" s="67"/>
      <c r="G14" s="85"/>
      <c r="H14" s="85"/>
      <c r="I14" s="85"/>
      <c r="J14" s="85"/>
      <c r="K14" s="85"/>
    </row>
    <row r="15" spans="1:11" x14ac:dyDescent="0.25">
      <c r="A15" s="69" t="s">
        <v>2</v>
      </c>
      <c r="B15" s="70"/>
      <c r="C15" s="70"/>
      <c r="D15" s="126" t="s">
        <v>3</v>
      </c>
      <c r="E15" s="127"/>
      <c r="F15" s="86" t="s">
        <v>21</v>
      </c>
      <c r="G15" s="86" t="s">
        <v>21</v>
      </c>
      <c r="H15" s="87" t="s">
        <v>22</v>
      </c>
      <c r="I15" s="87" t="s">
        <v>23</v>
      </c>
      <c r="J15" s="83"/>
      <c r="K15" s="83"/>
    </row>
    <row r="16" spans="1:11" x14ac:dyDescent="0.25">
      <c r="A16" s="68"/>
      <c r="B16" s="68"/>
      <c r="C16" s="68"/>
      <c r="D16" s="73" t="s">
        <v>7</v>
      </c>
      <c r="E16" s="73" t="s">
        <v>8</v>
      </c>
      <c r="F16" s="79" t="s">
        <v>24</v>
      </c>
      <c r="G16" s="79" t="s">
        <v>24</v>
      </c>
      <c r="H16" s="73" t="s">
        <v>25</v>
      </c>
      <c r="I16" s="73" t="s">
        <v>11</v>
      </c>
      <c r="J16" s="83"/>
      <c r="K16" s="83"/>
    </row>
    <row r="17" spans="1:13" x14ac:dyDescent="0.25">
      <c r="A17" s="68"/>
      <c r="B17" s="68"/>
      <c r="C17" s="68"/>
      <c r="D17" s="78"/>
      <c r="E17" s="78"/>
      <c r="F17" s="79" t="s">
        <v>26</v>
      </c>
      <c r="G17" s="73" t="s">
        <v>27</v>
      </c>
      <c r="H17" s="79" t="s">
        <v>28</v>
      </c>
      <c r="I17" s="73" t="s">
        <v>29</v>
      </c>
      <c r="J17" s="83"/>
      <c r="K17" s="83"/>
    </row>
    <row r="18" spans="1:13" x14ac:dyDescent="0.25">
      <c r="A18" s="75"/>
      <c r="B18" s="75"/>
      <c r="C18" s="75"/>
      <c r="D18" s="88"/>
      <c r="E18" s="88"/>
      <c r="F18" s="89" t="s">
        <v>30</v>
      </c>
      <c r="G18" s="89" t="s">
        <v>31</v>
      </c>
      <c r="H18" s="89" t="s">
        <v>32</v>
      </c>
      <c r="I18" s="89" t="s">
        <v>32</v>
      </c>
      <c r="J18" s="83"/>
      <c r="K18" s="83"/>
    </row>
    <row r="19" spans="1:13" x14ac:dyDescent="0.25">
      <c r="A19" s="68"/>
      <c r="B19" s="68"/>
      <c r="C19" s="62"/>
      <c r="D19" s="84"/>
      <c r="E19" s="84"/>
      <c r="F19" s="85"/>
      <c r="G19" s="85"/>
      <c r="H19" s="85"/>
      <c r="I19" s="85"/>
      <c r="J19" s="85"/>
      <c r="K19" s="85"/>
    </row>
    <row r="20" spans="1:13" x14ac:dyDescent="0.25">
      <c r="A20" s="80">
        <v>3</v>
      </c>
      <c r="B20" s="68" t="s">
        <v>33</v>
      </c>
      <c r="C20" s="68"/>
      <c r="D20" s="81">
        <v>1.0900000000000001</v>
      </c>
      <c r="E20" s="81">
        <v>0.01</v>
      </c>
      <c r="F20" s="83">
        <v>66006758</v>
      </c>
      <c r="G20" s="83">
        <v>68422501</v>
      </c>
      <c r="H20" s="83">
        <v>134967636</v>
      </c>
      <c r="I20" s="83">
        <f>+H20-G20-F20</f>
        <v>538377</v>
      </c>
      <c r="J20" s="83"/>
      <c r="K20" s="83"/>
    </row>
    <row r="21" spans="1:13" x14ac:dyDescent="0.25">
      <c r="A21" s="68"/>
      <c r="B21" s="62"/>
      <c r="C21" s="62"/>
      <c r="D21" s="84"/>
      <c r="E21" s="84"/>
      <c r="F21" s="85"/>
      <c r="G21" s="85"/>
      <c r="H21" s="85"/>
      <c r="I21" s="83"/>
      <c r="J21" s="85"/>
      <c r="K21" s="85"/>
    </row>
    <row r="24" spans="1:13" x14ac:dyDescent="0.25">
      <c r="A24" s="60" t="s">
        <v>35</v>
      </c>
      <c r="B24" s="60"/>
      <c r="C24" s="65"/>
      <c r="D24" s="65"/>
      <c r="E24" s="90"/>
      <c r="F24" s="66"/>
      <c r="G24" s="66"/>
      <c r="H24" s="66"/>
      <c r="I24" s="66"/>
      <c r="J24" s="66"/>
      <c r="K24" s="66"/>
      <c r="L24" s="66"/>
      <c r="M24" s="66"/>
    </row>
    <row r="25" spans="1:13" x14ac:dyDescent="0.25">
      <c r="A25" s="64" t="s">
        <v>36</v>
      </c>
      <c r="B25" s="64"/>
      <c r="C25" s="65"/>
      <c r="D25" s="65"/>
      <c r="E25" s="66"/>
      <c r="F25" s="66"/>
      <c r="G25" s="66"/>
      <c r="H25" s="66"/>
      <c r="I25" s="66"/>
      <c r="J25" s="66"/>
      <c r="K25" s="66"/>
      <c r="L25" s="66"/>
      <c r="M25" s="66"/>
    </row>
    <row r="26" spans="1:13" x14ac:dyDescent="0.25">
      <c r="A26" s="63" t="s">
        <v>87</v>
      </c>
      <c r="B26" s="64"/>
      <c r="C26" s="65"/>
      <c r="D26" s="65"/>
      <c r="E26" s="66"/>
      <c r="F26" s="66"/>
      <c r="G26" s="66"/>
      <c r="H26" s="66"/>
      <c r="I26" s="66"/>
      <c r="J26" s="66"/>
      <c r="K26" s="66"/>
      <c r="L26" s="66"/>
      <c r="M26" s="91"/>
    </row>
    <row r="27" spans="1:13" x14ac:dyDescent="0.25">
      <c r="A27" s="69" t="s">
        <v>2</v>
      </c>
      <c r="B27" s="69"/>
      <c r="C27" s="87" t="s">
        <v>16</v>
      </c>
      <c r="D27" s="127" t="s">
        <v>3</v>
      </c>
      <c r="E27" s="127"/>
      <c r="F27" s="87" t="s">
        <v>37</v>
      </c>
      <c r="G27" s="86" t="s">
        <v>38</v>
      </c>
      <c r="H27" s="86" t="s">
        <v>39</v>
      </c>
      <c r="I27" s="87" t="s">
        <v>40</v>
      </c>
      <c r="J27" s="87" t="s">
        <v>5</v>
      </c>
      <c r="K27" s="87" t="s">
        <v>5</v>
      </c>
      <c r="L27" s="87" t="s">
        <v>5</v>
      </c>
      <c r="M27" s="87" t="s">
        <v>5</v>
      </c>
    </row>
    <row r="28" spans="1:13" x14ac:dyDescent="0.25">
      <c r="A28" s="66"/>
      <c r="B28" s="66"/>
      <c r="C28" s="79" t="s">
        <v>41</v>
      </c>
      <c r="D28" s="73" t="s">
        <v>7</v>
      </c>
      <c r="E28" s="73" t="s">
        <v>8</v>
      </c>
      <c r="F28" s="79" t="s">
        <v>42</v>
      </c>
      <c r="G28" s="79" t="s">
        <v>43</v>
      </c>
      <c r="H28" s="73" t="s">
        <v>44</v>
      </c>
      <c r="I28" s="73" t="s">
        <v>45</v>
      </c>
      <c r="J28" s="73" t="s">
        <v>46</v>
      </c>
      <c r="K28" s="73" t="s">
        <v>47</v>
      </c>
      <c r="L28" s="92" t="s">
        <v>48</v>
      </c>
      <c r="M28" s="93" t="s">
        <v>49</v>
      </c>
    </row>
    <row r="29" spans="1:13" x14ac:dyDescent="0.25">
      <c r="A29" s="91"/>
      <c r="B29" s="91"/>
      <c r="C29" s="91"/>
      <c r="D29" s="91"/>
      <c r="E29" s="91"/>
      <c r="F29" s="94" t="s">
        <v>50</v>
      </c>
      <c r="G29" s="94" t="s">
        <v>41</v>
      </c>
      <c r="H29" s="94" t="s">
        <v>50</v>
      </c>
      <c r="I29" s="89"/>
      <c r="J29" s="95"/>
      <c r="K29" s="95"/>
      <c r="L29" s="95"/>
      <c r="M29" s="95"/>
    </row>
    <row r="30" spans="1:13" x14ac:dyDescent="0.25">
      <c r="A30" s="66"/>
      <c r="B30" s="66"/>
      <c r="C30" s="66"/>
      <c r="D30" s="66"/>
      <c r="E30" s="66"/>
      <c r="F30" s="96"/>
      <c r="G30" s="79"/>
      <c r="H30" s="96"/>
      <c r="I30" s="97"/>
      <c r="J30" s="66"/>
      <c r="K30" s="66"/>
      <c r="L30" s="66"/>
      <c r="M30" s="66"/>
    </row>
    <row r="31" spans="1:13" x14ac:dyDescent="0.25">
      <c r="A31" s="60" t="s">
        <v>51</v>
      </c>
      <c r="B31" s="66"/>
      <c r="C31" s="66"/>
      <c r="D31" s="66"/>
      <c r="E31" s="66"/>
      <c r="F31" s="96"/>
      <c r="G31" s="66"/>
      <c r="H31" s="98"/>
      <c r="I31" s="97"/>
      <c r="J31" s="66"/>
      <c r="K31" s="66"/>
      <c r="L31" s="66"/>
      <c r="M31" s="66"/>
    </row>
    <row r="32" spans="1:13" x14ac:dyDescent="0.25">
      <c r="A32" s="98">
        <v>1</v>
      </c>
      <c r="B32" s="99" t="s">
        <v>88</v>
      </c>
      <c r="C32" s="66">
        <v>1930731</v>
      </c>
      <c r="D32" s="100">
        <v>1.1399999999999999</v>
      </c>
      <c r="E32" s="100">
        <v>0.77</v>
      </c>
      <c r="F32" s="66">
        <v>2788451</v>
      </c>
      <c r="G32" s="66">
        <f t="shared" ref="G32:G57" si="0">+J32+K32+L32+M32</f>
        <v>3455522</v>
      </c>
      <c r="H32" s="98">
        <f t="shared" ref="H32:H57" si="1">G32-F32</f>
        <v>667071</v>
      </c>
      <c r="I32" s="66">
        <v>4641</v>
      </c>
      <c r="J32" s="66">
        <v>0</v>
      </c>
      <c r="K32" s="66">
        <v>857720</v>
      </c>
      <c r="L32" s="66">
        <v>0</v>
      </c>
      <c r="M32" s="66">
        <v>2597802</v>
      </c>
    </row>
    <row r="33" spans="1:13" x14ac:dyDescent="0.25">
      <c r="A33" s="98">
        <v>2</v>
      </c>
      <c r="B33" s="99" t="s">
        <v>54</v>
      </c>
      <c r="C33" s="66">
        <v>10064601</v>
      </c>
      <c r="D33" s="100">
        <v>2.41</v>
      </c>
      <c r="E33" s="100">
        <v>0.56999999999999995</v>
      </c>
      <c r="F33" s="66">
        <v>42741884</v>
      </c>
      <c r="G33" s="66">
        <f t="shared" si="0"/>
        <v>50017247</v>
      </c>
      <c r="H33" s="98">
        <f t="shared" si="1"/>
        <v>7275363</v>
      </c>
      <c r="I33" s="66">
        <v>3289322</v>
      </c>
      <c r="J33" s="66">
        <v>0</v>
      </c>
      <c r="K33" s="66">
        <v>32697043</v>
      </c>
      <c r="L33" s="66">
        <v>0</v>
      </c>
      <c r="M33" s="66">
        <v>17320204</v>
      </c>
    </row>
    <row r="34" spans="1:13" x14ac:dyDescent="0.25">
      <c r="A34" s="98">
        <v>3</v>
      </c>
      <c r="B34" s="101" t="s">
        <v>55</v>
      </c>
      <c r="C34" s="66">
        <v>13989364</v>
      </c>
      <c r="D34" s="100">
        <v>11.47</v>
      </c>
      <c r="E34" s="100">
        <v>0.22</v>
      </c>
      <c r="F34" s="66">
        <v>260545632</v>
      </c>
      <c r="G34" s="66">
        <f t="shared" si="0"/>
        <v>264996345</v>
      </c>
      <c r="H34" s="98">
        <f t="shared" si="1"/>
        <v>4450713</v>
      </c>
      <c r="I34" s="66">
        <v>5648958</v>
      </c>
      <c r="J34" s="66">
        <v>226285084</v>
      </c>
      <c r="K34" s="66">
        <f>2178425+18092759</f>
        <v>20271184</v>
      </c>
      <c r="L34" s="66">
        <v>0</v>
      </c>
      <c r="M34" s="66">
        <v>18440077</v>
      </c>
    </row>
    <row r="35" spans="1:13" x14ac:dyDescent="0.25">
      <c r="A35" s="98">
        <v>4</v>
      </c>
      <c r="B35" s="99" t="s">
        <v>56</v>
      </c>
      <c r="C35" s="66">
        <v>8456517</v>
      </c>
      <c r="D35" s="100">
        <v>6.25</v>
      </c>
      <c r="E35" s="100">
        <v>0.7</v>
      </c>
      <c r="F35" s="66">
        <v>87410785</v>
      </c>
      <c r="G35" s="66">
        <f t="shared" si="0"/>
        <v>96946802</v>
      </c>
      <c r="H35" s="98">
        <f t="shared" si="1"/>
        <v>9536017</v>
      </c>
      <c r="I35" s="66">
        <v>685676</v>
      </c>
      <c r="J35" s="66">
        <v>47718411</v>
      </c>
      <c r="K35" s="66">
        <v>31837832</v>
      </c>
      <c r="L35" s="66">
        <v>24833</v>
      </c>
      <c r="M35" s="66">
        <v>17365726</v>
      </c>
    </row>
    <row r="36" spans="1:13" x14ac:dyDescent="0.25">
      <c r="A36" s="98">
        <v>5</v>
      </c>
      <c r="B36" s="99" t="s">
        <v>57</v>
      </c>
      <c r="C36" s="66">
        <v>90382825</v>
      </c>
      <c r="D36" s="100">
        <v>14.18</v>
      </c>
      <c r="E36" s="100">
        <v>0.73</v>
      </c>
      <c r="F36" s="66">
        <v>1623862633</v>
      </c>
      <c r="G36" s="66">
        <f t="shared" si="0"/>
        <v>1654943053</v>
      </c>
      <c r="H36" s="98">
        <f t="shared" si="1"/>
        <v>31080420</v>
      </c>
      <c r="I36" s="66">
        <v>48048305</v>
      </c>
      <c r="J36" s="66">
        <v>1468202748</v>
      </c>
      <c r="K36" s="66">
        <v>66559164</v>
      </c>
      <c r="L36" s="66">
        <v>478469</v>
      </c>
      <c r="M36" s="66">
        <v>119702672</v>
      </c>
    </row>
    <row r="37" spans="1:13" x14ac:dyDescent="0.25">
      <c r="A37" s="98">
        <v>6</v>
      </c>
      <c r="B37" s="99" t="s">
        <v>58</v>
      </c>
      <c r="C37" s="66">
        <v>13159715</v>
      </c>
      <c r="D37" s="100">
        <v>2.2200000000000002</v>
      </c>
      <c r="E37" s="100">
        <v>0.62</v>
      </c>
      <c r="F37" s="66">
        <v>47004965</v>
      </c>
      <c r="G37" s="66">
        <f t="shared" si="0"/>
        <v>58171080</v>
      </c>
      <c r="H37" s="98">
        <f t="shared" si="1"/>
        <v>11166115</v>
      </c>
      <c r="I37" s="66">
        <v>434301</v>
      </c>
      <c r="J37" s="66">
        <v>0</v>
      </c>
      <c r="K37" s="66">
        <v>33845250</v>
      </c>
      <c r="L37" s="66">
        <v>0</v>
      </c>
      <c r="M37" s="66">
        <v>24325830</v>
      </c>
    </row>
    <row r="38" spans="1:13" x14ac:dyDescent="0.25">
      <c r="A38" s="98">
        <v>7</v>
      </c>
      <c r="B38" s="101" t="s">
        <v>59</v>
      </c>
      <c r="C38" s="66">
        <v>46357634</v>
      </c>
      <c r="D38" s="100">
        <v>9.68</v>
      </c>
      <c r="E38" s="100">
        <v>0.33</v>
      </c>
      <c r="F38" s="66">
        <v>872071004</v>
      </c>
      <c r="G38" s="66">
        <f t="shared" si="0"/>
        <v>898043875</v>
      </c>
      <c r="H38" s="98">
        <f t="shared" si="1"/>
        <v>25972871</v>
      </c>
      <c r="I38" s="66">
        <v>8990940</v>
      </c>
      <c r="J38" s="66">
        <v>707684994</v>
      </c>
      <c r="K38" s="66">
        <v>119147234</v>
      </c>
      <c r="L38" s="66">
        <v>2356438</v>
      </c>
      <c r="M38" s="66">
        <v>68855209</v>
      </c>
    </row>
    <row r="39" spans="1:13" x14ac:dyDescent="0.25">
      <c r="A39" s="98">
        <v>8</v>
      </c>
      <c r="B39" s="101" t="s">
        <v>89</v>
      </c>
      <c r="C39" s="66">
        <v>1930731</v>
      </c>
      <c r="D39" s="100">
        <v>0.36</v>
      </c>
      <c r="E39" s="100">
        <v>0.08</v>
      </c>
      <c r="F39" s="66">
        <v>2695243</v>
      </c>
      <c r="G39" s="66">
        <f t="shared" si="0"/>
        <v>3302431</v>
      </c>
      <c r="H39" s="98">
        <f t="shared" si="1"/>
        <v>607188</v>
      </c>
      <c r="I39" s="66">
        <v>28291</v>
      </c>
      <c r="J39" s="66">
        <v>0</v>
      </c>
      <c r="K39" s="66">
        <v>764512</v>
      </c>
      <c r="L39" s="66">
        <v>0</v>
      </c>
      <c r="M39" s="66">
        <v>2537919</v>
      </c>
    </row>
    <row r="40" spans="1:13" x14ac:dyDescent="0.25">
      <c r="A40" s="98">
        <v>9</v>
      </c>
      <c r="B40" s="99" t="s">
        <v>90</v>
      </c>
      <c r="C40" s="98">
        <v>16569819</v>
      </c>
      <c r="D40" s="102">
        <v>6.23</v>
      </c>
      <c r="E40" s="102">
        <v>0.18</v>
      </c>
      <c r="F40" s="98">
        <v>322075276</v>
      </c>
      <c r="G40" s="66">
        <f t="shared" si="0"/>
        <v>352037946</v>
      </c>
      <c r="H40" s="98">
        <f t="shared" si="1"/>
        <v>29962670</v>
      </c>
      <c r="I40" s="98">
        <v>3151870</v>
      </c>
      <c r="J40" s="98">
        <v>302576360</v>
      </c>
      <c r="K40" s="98">
        <v>2798877</v>
      </c>
      <c r="L40" s="98">
        <v>130220</v>
      </c>
      <c r="M40" s="98">
        <v>46532489</v>
      </c>
    </row>
    <row r="41" spans="1:13" x14ac:dyDescent="0.25">
      <c r="A41" s="98">
        <v>10</v>
      </c>
      <c r="B41" s="99" t="s">
        <v>62</v>
      </c>
      <c r="C41" s="66">
        <v>132081404</v>
      </c>
      <c r="D41" s="100">
        <v>11.01</v>
      </c>
      <c r="E41" s="100">
        <v>0.67</v>
      </c>
      <c r="F41" s="66">
        <v>2290094345</v>
      </c>
      <c r="G41" s="66">
        <f t="shared" si="0"/>
        <v>2361081507.9978294</v>
      </c>
      <c r="H41" s="98">
        <f t="shared" si="1"/>
        <v>70987162.997829437</v>
      </c>
      <c r="I41" s="66">
        <v>49219937</v>
      </c>
      <c r="J41" s="66">
        <v>1984391416</v>
      </c>
      <c r="K41" s="66">
        <v>167562671</v>
      </c>
      <c r="L41" s="66">
        <v>525058</v>
      </c>
      <c r="M41" s="66">
        <v>208602362.9978295</v>
      </c>
    </row>
    <row r="42" spans="1:13" x14ac:dyDescent="0.25">
      <c r="A42" s="98">
        <v>11</v>
      </c>
      <c r="B42" s="99" t="s">
        <v>91</v>
      </c>
      <c r="C42" s="66">
        <v>60079431</v>
      </c>
      <c r="D42" s="100">
        <v>11.69</v>
      </c>
      <c r="E42" s="100">
        <v>0.01</v>
      </c>
      <c r="F42" s="66">
        <v>1177918602</v>
      </c>
      <c r="G42" s="66">
        <f t="shared" si="0"/>
        <v>1190936721</v>
      </c>
      <c r="H42" s="98">
        <f t="shared" si="1"/>
        <v>13018119</v>
      </c>
      <c r="I42" s="66">
        <v>9561278</v>
      </c>
      <c r="J42" s="66">
        <v>1072567764</v>
      </c>
      <c r="K42" s="66">
        <v>45713571</v>
      </c>
      <c r="L42" s="66">
        <v>0</v>
      </c>
      <c r="M42" s="66">
        <v>72655386</v>
      </c>
    </row>
    <row r="43" spans="1:13" x14ac:dyDescent="0.25">
      <c r="A43" s="98">
        <v>12</v>
      </c>
      <c r="B43" s="99" t="s">
        <v>64</v>
      </c>
      <c r="C43" s="66">
        <v>25608584</v>
      </c>
      <c r="D43" s="100">
        <v>9.56</v>
      </c>
      <c r="E43" s="100">
        <v>0.35</v>
      </c>
      <c r="F43" s="66">
        <v>453668931</v>
      </c>
      <c r="G43" s="66">
        <f t="shared" si="0"/>
        <v>470246728</v>
      </c>
      <c r="H43" s="98">
        <f t="shared" si="1"/>
        <v>16577797</v>
      </c>
      <c r="I43" s="66">
        <v>7789256</v>
      </c>
      <c r="J43" s="66">
        <v>377263575</v>
      </c>
      <c r="K43" s="66">
        <v>51845003</v>
      </c>
      <c r="L43" s="66">
        <v>30901</v>
      </c>
      <c r="M43" s="66">
        <v>41107249</v>
      </c>
    </row>
    <row r="44" spans="1:13" x14ac:dyDescent="0.25">
      <c r="A44" s="98">
        <v>13</v>
      </c>
      <c r="B44" s="101" t="s">
        <v>65</v>
      </c>
      <c r="C44" s="66">
        <v>27374357</v>
      </c>
      <c r="D44" s="100">
        <v>13.67</v>
      </c>
      <c r="E44" s="100">
        <v>0.56999999999999995</v>
      </c>
      <c r="F44" s="66">
        <v>601117210</v>
      </c>
      <c r="G44" s="66">
        <f t="shared" si="0"/>
        <v>610123556</v>
      </c>
      <c r="H44" s="98">
        <f t="shared" si="1"/>
        <v>9006346</v>
      </c>
      <c r="I44" s="66">
        <v>7381769</v>
      </c>
      <c r="J44" s="66">
        <v>463348007.18000001</v>
      </c>
      <c r="K44" s="66">
        <v>108472712.81999999</v>
      </c>
      <c r="L44" s="66">
        <v>244524</v>
      </c>
      <c r="M44" s="66">
        <v>38058312</v>
      </c>
    </row>
    <row r="45" spans="1:13" x14ac:dyDescent="0.25">
      <c r="A45" s="98">
        <v>14</v>
      </c>
      <c r="B45" s="99" t="s">
        <v>66</v>
      </c>
      <c r="C45" s="66">
        <v>1930731</v>
      </c>
      <c r="D45" s="100">
        <v>0.54</v>
      </c>
      <c r="E45" s="100">
        <v>0.03</v>
      </c>
      <c r="F45" s="66">
        <v>3495410</v>
      </c>
      <c r="G45" s="66">
        <f t="shared" si="0"/>
        <v>3931823</v>
      </c>
      <c r="H45" s="98">
        <f t="shared" si="1"/>
        <v>436413</v>
      </c>
      <c r="I45" s="66">
        <v>652148</v>
      </c>
      <c r="J45" s="66">
        <v>0</v>
      </c>
      <c r="K45" s="66">
        <v>1564679</v>
      </c>
      <c r="L45" s="66">
        <v>0</v>
      </c>
      <c r="M45" s="66">
        <v>2367144</v>
      </c>
    </row>
    <row r="46" spans="1:13" x14ac:dyDescent="0.25">
      <c r="A46" s="98">
        <v>15</v>
      </c>
      <c r="B46" s="99" t="s">
        <v>92</v>
      </c>
      <c r="C46" s="66">
        <v>120457970</v>
      </c>
      <c r="D46" s="100">
        <v>9.2899999999999991</v>
      </c>
      <c r="E46" s="100">
        <v>0.16</v>
      </c>
      <c r="F46" s="66">
        <v>2158695196</v>
      </c>
      <c r="G46" s="66">
        <f t="shared" si="0"/>
        <v>2242349150</v>
      </c>
      <c r="H46" s="98">
        <f t="shared" si="1"/>
        <v>83653954</v>
      </c>
      <c r="I46" s="66">
        <v>15442499</v>
      </c>
      <c r="J46" s="66">
        <v>1858500941</v>
      </c>
      <c r="K46" s="66">
        <v>179739542</v>
      </c>
      <c r="L46" s="66">
        <v>904778</v>
      </c>
      <c r="M46" s="66">
        <v>203203889</v>
      </c>
    </row>
    <row r="47" spans="1:13" x14ac:dyDescent="0.25">
      <c r="A47" s="98">
        <v>16</v>
      </c>
      <c r="B47" s="99" t="s">
        <v>68</v>
      </c>
      <c r="C47" s="66">
        <v>22700429</v>
      </c>
      <c r="D47" s="100">
        <v>2.16</v>
      </c>
      <c r="E47" s="100">
        <v>0.38</v>
      </c>
      <c r="F47" s="66">
        <v>186717541</v>
      </c>
      <c r="G47" s="66">
        <f t="shared" si="0"/>
        <v>222320502</v>
      </c>
      <c r="H47" s="98">
        <f t="shared" si="1"/>
        <v>35602961</v>
      </c>
      <c r="I47" s="66">
        <v>10264971</v>
      </c>
      <c r="J47" s="66">
        <v>47286641</v>
      </c>
      <c r="K47" s="66">
        <v>130894426</v>
      </c>
      <c r="L47" s="66">
        <v>15385</v>
      </c>
      <c r="M47" s="66">
        <v>44124050</v>
      </c>
    </row>
    <row r="48" spans="1:13" x14ac:dyDescent="0.25">
      <c r="A48" s="98">
        <v>17</v>
      </c>
      <c r="B48" s="99" t="s">
        <v>93</v>
      </c>
      <c r="C48" s="66">
        <v>1930731</v>
      </c>
      <c r="D48" s="100">
        <v>0.38</v>
      </c>
      <c r="E48" s="100">
        <v>0.19</v>
      </c>
      <c r="F48" s="66">
        <v>2356539</v>
      </c>
      <c r="G48" s="66">
        <f>+J48+K48+L48+M48</f>
        <v>2605015</v>
      </c>
      <c r="H48" s="98">
        <f>G48-F48</f>
        <v>248476</v>
      </c>
      <c r="I48" s="66">
        <v>70441</v>
      </c>
      <c r="J48" s="66">
        <v>0</v>
      </c>
      <c r="K48" s="66">
        <v>425808</v>
      </c>
      <c r="L48" s="66">
        <v>0</v>
      </c>
      <c r="M48" s="66">
        <v>2179207</v>
      </c>
    </row>
    <row r="49" spans="1:13" x14ac:dyDescent="0.25">
      <c r="A49" s="98">
        <v>18</v>
      </c>
      <c r="B49" s="99" t="s">
        <v>69</v>
      </c>
      <c r="C49" s="66">
        <v>2009007</v>
      </c>
      <c r="D49" s="100">
        <v>13.75</v>
      </c>
      <c r="E49" s="100">
        <v>0.59</v>
      </c>
      <c r="F49" s="66">
        <v>33920456</v>
      </c>
      <c r="G49" s="66">
        <f t="shared" si="0"/>
        <v>34808415</v>
      </c>
      <c r="H49" s="98">
        <f t="shared" si="1"/>
        <v>887959</v>
      </c>
      <c r="I49" s="66">
        <v>56314</v>
      </c>
      <c r="J49" s="66">
        <v>30495025</v>
      </c>
      <c r="K49" s="66">
        <f>91116+911967+421697</f>
        <v>1424780</v>
      </c>
      <c r="L49" s="66">
        <v>0</v>
      </c>
      <c r="M49" s="66">
        <v>2888610</v>
      </c>
    </row>
    <row r="50" spans="1:13" x14ac:dyDescent="0.25">
      <c r="A50" s="98">
        <v>19</v>
      </c>
      <c r="B50" s="101" t="s">
        <v>94</v>
      </c>
      <c r="C50" s="66">
        <v>96608583</v>
      </c>
      <c r="D50" s="100">
        <v>12.95</v>
      </c>
      <c r="E50" s="100">
        <v>0.21</v>
      </c>
      <c r="F50" s="66">
        <v>1749095435</v>
      </c>
      <c r="G50" s="66">
        <f t="shared" si="0"/>
        <v>1758792735.5483871</v>
      </c>
      <c r="H50" s="98">
        <f t="shared" si="1"/>
        <v>9697300.5483870506</v>
      </c>
      <c r="I50" s="66">
        <v>7472217.4516129028</v>
      </c>
      <c r="J50" s="66">
        <v>1542928688.5483871</v>
      </c>
      <c r="K50" s="66">
        <v>110949978</v>
      </c>
      <c r="L50" s="66">
        <v>4421</v>
      </c>
      <c r="M50" s="66">
        <v>104909648</v>
      </c>
    </row>
    <row r="51" spans="1:13" x14ac:dyDescent="0.25">
      <c r="A51" s="98">
        <v>20</v>
      </c>
      <c r="B51" s="99" t="s">
        <v>71</v>
      </c>
      <c r="C51" s="66">
        <v>22352253</v>
      </c>
      <c r="D51" s="100">
        <v>12.44</v>
      </c>
      <c r="E51" s="100">
        <v>0.11</v>
      </c>
      <c r="F51" s="66">
        <v>436588861</v>
      </c>
      <c r="G51" s="66">
        <f t="shared" si="0"/>
        <v>444575984</v>
      </c>
      <c r="H51" s="98">
        <f t="shared" si="1"/>
        <v>7987123</v>
      </c>
      <c r="I51" s="66">
        <v>703464</v>
      </c>
      <c r="J51" s="66">
        <v>408101881</v>
      </c>
      <c r="K51" s="66">
        <v>6134727</v>
      </c>
      <c r="L51" s="66">
        <v>0</v>
      </c>
      <c r="M51" s="66">
        <v>30339376</v>
      </c>
    </row>
    <row r="52" spans="1:13" x14ac:dyDescent="0.25">
      <c r="A52" s="98">
        <v>21</v>
      </c>
      <c r="B52" s="101" t="s">
        <v>95</v>
      </c>
      <c r="C52" s="66">
        <v>77270245</v>
      </c>
      <c r="D52" s="100">
        <v>15.73</v>
      </c>
      <c r="E52" s="100">
        <v>1.28</v>
      </c>
      <c r="F52" s="66">
        <v>893830702</v>
      </c>
      <c r="G52" s="66">
        <f t="shared" si="0"/>
        <v>901408701.03999996</v>
      </c>
      <c r="H52" s="98">
        <f t="shared" si="1"/>
        <v>7577999.0399999619</v>
      </c>
      <c r="I52" s="66">
        <v>8019154.9600000009</v>
      </c>
      <c r="J52" s="66">
        <v>781005947</v>
      </c>
      <c r="K52" s="66">
        <v>39916139</v>
      </c>
      <c r="L52" s="66">
        <v>573606</v>
      </c>
      <c r="M52" s="66">
        <v>79913009.039999992</v>
      </c>
    </row>
    <row r="53" spans="1:13" x14ac:dyDescent="0.25">
      <c r="A53" s="98">
        <v>22</v>
      </c>
      <c r="B53" s="99" t="s">
        <v>73</v>
      </c>
      <c r="C53" s="66">
        <v>79909042</v>
      </c>
      <c r="D53" s="100">
        <v>16.760000000000002</v>
      </c>
      <c r="E53" s="100">
        <v>0.28000000000000003</v>
      </c>
      <c r="F53" s="66">
        <v>1573135773</v>
      </c>
      <c r="G53" s="66">
        <f t="shared" si="0"/>
        <v>1585219150</v>
      </c>
      <c r="H53" s="98">
        <f t="shared" si="1"/>
        <v>12083377</v>
      </c>
      <c r="I53" s="66">
        <v>5696016</v>
      </c>
      <c r="J53" s="66">
        <v>1462457763</v>
      </c>
      <c r="K53" s="66">
        <v>31164478</v>
      </c>
      <c r="L53" s="66">
        <v>0</v>
      </c>
      <c r="M53" s="66">
        <v>91596909</v>
      </c>
    </row>
    <row r="54" spans="1:13" x14ac:dyDescent="0.25">
      <c r="A54" s="98">
        <v>23</v>
      </c>
      <c r="B54" s="99" t="s">
        <v>96</v>
      </c>
      <c r="C54" s="66">
        <v>1930731</v>
      </c>
      <c r="D54" s="100">
        <v>0.43</v>
      </c>
      <c r="E54" s="100">
        <v>0.18</v>
      </c>
      <c r="F54" s="66">
        <v>2521075</v>
      </c>
      <c r="G54" s="66">
        <f t="shared" si="0"/>
        <v>2551396</v>
      </c>
      <c r="H54" s="98">
        <f t="shared" si="1"/>
        <v>30321</v>
      </c>
      <c r="I54" s="66">
        <v>0</v>
      </c>
      <c r="J54" s="66">
        <v>0</v>
      </c>
      <c r="K54" s="66">
        <v>417230</v>
      </c>
      <c r="L54" s="66">
        <v>173114</v>
      </c>
      <c r="M54" s="66">
        <v>1961052</v>
      </c>
    </row>
    <row r="55" spans="1:13" x14ac:dyDescent="0.25">
      <c r="A55" s="98">
        <v>24</v>
      </c>
      <c r="B55" s="99" t="s">
        <v>74</v>
      </c>
      <c r="C55" s="66">
        <v>14898277</v>
      </c>
      <c r="D55" s="100">
        <v>7.31</v>
      </c>
      <c r="E55" s="100">
        <v>0.16</v>
      </c>
      <c r="F55" s="66">
        <v>291977038</v>
      </c>
      <c r="G55" s="66">
        <f t="shared" si="0"/>
        <v>295849821</v>
      </c>
      <c r="H55" s="98">
        <f t="shared" si="1"/>
        <v>3872783</v>
      </c>
      <c r="I55" s="66">
        <v>9848270</v>
      </c>
      <c r="J55" s="66">
        <v>274091015</v>
      </c>
      <c r="K55" s="66">
        <v>2989041</v>
      </c>
      <c r="L55" s="66">
        <v>1823</v>
      </c>
      <c r="M55" s="66">
        <v>18767942</v>
      </c>
    </row>
    <row r="56" spans="1:13" x14ac:dyDescent="0.25">
      <c r="A56" s="98">
        <v>25</v>
      </c>
      <c r="B56" s="99" t="s">
        <v>75</v>
      </c>
      <c r="C56" s="66">
        <v>11926408</v>
      </c>
      <c r="D56" s="100">
        <v>0.67</v>
      </c>
      <c r="E56" s="100">
        <v>0.12</v>
      </c>
      <c r="F56" s="66">
        <v>73184284</v>
      </c>
      <c r="G56" s="66">
        <f t="shared" si="0"/>
        <v>120845196.40000001</v>
      </c>
      <c r="H56" s="98">
        <f t="shared" si="1"/>
        <v>47660912.400000006</v>
      </c>
      <c r="I56" s="66">
        <v>43626057.600000001</v>
      </c>
      <c r="J56" s="66">
        <v>0</v>
      </c>
      <c r="K56" s="66">
        <v>61685671.399999999</v>
      </c>
      <c r="L56" s="66">
        <v>0</v>
      </c>
      <c r="M56" s="66">
        <v>59159525</v>
      </c>
    </row>
    <row r="57" spans="1:13" x14ac:dyDescent="0.25">
      <c r="A57" s="98">
        <v>26</v>
      </c>
      <c r="B57" s="99" t="s">
        <v>76</v>
      </c>
      <c r="C57" s="66">
        <v>41777768</v>
      </c>
      <c r="D57" s="100">
        <v>11.58</v>
      </c>
      <c r="E57" s="100">
        <v>0.31</v>
      </c>
      <c r="F57" s="66">
        <v>748601075</v>
      </c>
      <c r="G57" s="66">
        <f t="shared" si="0"/>
        <v>756169034.63201153</v>
      </c>
      <c r="H57" s="98">
        <f t="shared" si="1"/>
        <v>7567959.6320115328</v>
      </c>
      <c r="I57" s="66">
        <v>3864058</v>
      </c>
      <c r="J57" s="66">
        <v>626515213</v>
      </c>
      <c r="K57" s="66">
        <v>81813238</v>
      </c>
      <c r="L57" s="66">
        <v>0</v>
      </c>
      <c r="M57" s="66">
        <v>47840583.63201157</v>
      </c>
    </row>
    <row r="58" spans="1:13" x14ac:dyDescent="0.25">
      <c r="A58" s="103" t="s">
        <v>77</v>
      </c>
      <c r="B58" s="104"/>
      <c r="C58" s="105">
        <f>SUM(C32:C57)</f>
        <v>943687888</v>
      </c>
      <c r="D58" s="106"/>
      <c r="E58" s="106"/>
      <c r="F58" s="105">
        <f t="shared" ref="F58:M58" si="2">SUM(F32:F57)</f>
        <v>15938114346</v>
      </c>
      <c r="G58" s="105">
        <f t="shared" si="2"/>
        <v>16385729737.618227</v>
      </c>
      <c r="H58" s="105">
        <f t="shared" si="2"/>
        <v>447615391.61822796</v>
      </c>
      <c r="I58" s="105">
        <f t="shared" si="2"/>
        <v>249950155.01161289</v>
      </c>
      <c r="J58" s="105">
        <f t="shared" si="2"/>
        <v>13681421473.728388</v>
      </c>
      <c r="K58" s="105">
        <f t="shared" si="2"/>
        <v>1331492511.22</v>
      </c>
      <c r="L58" s="105">
        <f t="shared" si="2"/>
        <v>5463570</v>
      </c>
      <c r="M58" s="105">
        <f t="shared" si="2"/>
        <v>1367352182.6698411</v>
      </c>
    </row>
    <row r="59" spans="1:13" x14ac:dyDescent="0.25">
      <c r="A59" s="107"/>
      <c r="B59" s="107"/>
      <c r="C59" s="66"/>
      <c r="D59" s="100"/>
      <c r="E59" s="100"/>
      <c r="F59" s="66"/>
      <c r="G59" s="66"/>
      <c r="H59" s="66"/>
      <c r="I59" s="66"/>
      <c r="J59" s="66"/>
      <c r="K59" s="66"/>
      <c r="L59" s="66"/>
      <c r="M59" s="66"/>
    </row>
    <row r="60" spans="1:13" x14ac:dyDescent="0.25">
      <c r="A60" s="60" t="s">
        <v>78</v>
      </c>
      <c r="B60" s="108"/>
      <c r="C60" s="66"/>
      <c r="D60" s="100"/>
      <c r="E60" s="100"/>
      <c r="F60" s="66"/>
      <c r="G60" s="98"/>
      <c r="H60" s="98"/>
      <c r="I60" s="66"/>
      <c r="J60" s="66"/>
      <c r="K60" s="66"/>
      <c r="L60" s="66"/>
      <c r="M60" s="109"/>
    </row>
    <row r="61" spans="1:13" x14ac:dyDescent="0.25">
      <c r="A61" s="98">
        <v>1</v>
      </c>
      <c r="B61" s="101" t="s">
        <v>79</v>
      </c>
      <c r="C61" s="66">
        <v>2574308</v>
      </c>
      <c r="D61" s="100">
        <v>1.64</v>
      </c>
      <c r="E61" s="100">
        <v>0.03</v>
      </c>
      <c r="F61" s="66">
        <v>40515976</v>
      </c>
      <c r="G61" s="98">
        <f>+J61+K61+L61+M61</f>
        <v>50205709</v>
      </c>
      <c r="H61" s="98">
        <f>G61-F61</f>
        <v>9689733</v>
      </c>
      <c r="I61" s="66">
        <v>11707979</v>
      </c>
      <c r="J61" s="66">
        <v>37878653</v>
      </c>
      <c r="K61" s="66">
        <v>63015</v>
      </c>
      <c r="L61" s="66">
        <v>0</v>
      </c>
      <c r="M61" s="66">
        <v>12264041</v>
      </c>
    </row>
    <row r="62" spans="1:13" x14ac:dyDescent="0.25">
      <c r="A62" s="98"/>
      <c r="B62" s="101"/>
      <c r="C62" s="66"/>
      <c r="D62" s="100"/>
      <c r="E62" s="100"/>
      <c r="F62" s="66"/>
      <c r="G62" s="98"/>
      <c r="H62" s="98"/>
      <c r="I62" s="66"/>
      <c r="J62" s="66"/>
      <c r="K62" s="66"/>
      <c r="L62" s="66"/>
      <c r="M62" s="66"/>
    </row>
    <row r="63" spans="1:13" x14ac:dyDescent="0.25">
      <c r="A63" s="103" t="s">
        <v>80</v>
      </c>
      <c r="B63" s="110"/>
      <c r="C63" s="105">
        <f>SUM(C61)</f>
        <v>2574308</v>
      </c>
      <c r="D63" s="106"/>
      <c r="E63" s="106"/>
      <c r="F63" s="105">
        <f t="shared" ref="F63:M63" si="3">SUM(F61)</f>
        <v>40515976</v>
      </c>
      <c r="G63" s="105">
        <f t="shared" si="3"/>
        <v>50205709</v>
      </c>
      <c r="H63" s="105">
        <f t="shared" si="3"/>
        <v>9689733</v>
      </c>
      <c r="I63" s="105">
        <f t="shared" si="3"/>
        <v>11707979</v>
      </c>
      <c r="J63" s="105">
        <f t="shared" si="3"/>
        <v>37878653</v>
      </c>
      <c r="K63" s="105">
        <f t="shared" si="3"/>
        <v>63015</v>
      </c>
      <c r="L63" s="105">
        <f t="shared" si="3"/>
        <v>0</v>
      </c>
      <c r="M63" s="105">
        <f t="shared" si="3"/>
        <v>12264041</v>
      </c>
    </row>
    <row r="64" spans="1:13" ht="15.75" thickBot="1" x14ac:dyDescent="0.3">
      <c r="A64" s="66"/>
      <c r="B64" s="66"/>
      <c r="C64" s="66"/>
      <c r="D64" s="100"/>
      <c r="E64" s="100"/>
      <c r="F64" s="66"/>
      <c r="G64" s="66"/>
      <c r="H64" s="66"/>
      <c r="I64" s="98"/>
      <c r="J64" s="98"/>
      <c r="K64" s="98"/>
      <c r="L64" s="66"/>
      <c r="M64" s="109"/>
    </row>
    <row r="65" spans="1:13" ht="15.75" thickBot="1" x14ac:dyDescent="0.3">
      <c r="A65" s="111" t="s">
        <v>81</v>
      </c>
      <c r="B65" s="112"/>
      <c r="C65" s="113">
        <f>C58+C63</f>
        <v>946262196</v>
      </c>
      <c r="D65" s="114"/>
      <c r="E65" s="114"/>
      <c r="F65" s="113">
        <f t="shared" ref="F65:M65" si="4">F58+F63</f>
        <v>15978630322</v>
      </c>
      <c r="G65" s="113">
        <f t="shared" si="4"/>
        <v>16435935446.618227</v>
      </c>
      <c r="H65" s="113">
        <f t="shared" si="4"/>
        <v>457305124.61822796</v>
      </c>
      <c r="I65" s="113">
        <f t="shared" si="4"/>
        <v>261658134.01161289</v>
      </c>
      <c r="J65" s="115">
        <f t="shared" si="4"/>
        <v>13719300126.728388</v>
      </c>
      <c r="K65" s="115">
        <f t="shared" si="4"/>
        <v>1331555526.22</v>
      </c>
      <c r="L65" s="113">
        <f t="shared" si="4"/>
        <v>5463570</v>
      </c>
      <c r="M65" s="113">
        <f t="shared" si="4"/>
        <v>1379616223.6698411</v>
      </c>
    </row>
    <row r="66" spans="1:13" x14ac:dyDescent="0.25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</row>
    <row r="67" spans="1:13" x14ac:dyDescent="0.25">
      <c r="A67" s="116" t="s">
        <v>85</v>
      </c>
      <c r="B67" s="125" t="s">
        <v>97</v>
      </c>
      <c r="C67" s="125"/>
      <c r="D67" s="125"/>
      <c r="E67" s="125"/>
      <c r="F67" s="125"/>
      <c r="G67" s="125"/>
      <c r="H67" s="125"/>
      <c r="I67" s="125"/>
      <c r="J67" s="125"/>
      <c r="K67" s="125"/>
      <c r="L67" s="125"/>
      <c r="M67" s="125"/>
    </row>
    <row r="68" spans="1:13" x14ac:dyDescent="0.25">
      <c r="A68" s="117" t="s">
        <v>98</v>
      </c>
      <c r="B68" s="125" t="s">
        <v>99</v>
      </c>
      <c r="C68" s="125"/>
      <c r="D68" s="125"/>
      <c r="E68" s="125"/>
      <c r="F68" s="125"/>
      <c r="G68" s="125"/>
      <c r="H68" s="125"/>
      <c r="I68" s="125"/>
      <c r="J68" s="125"/>
      <c r="K68" s="125"/>
      <c r="L68" s="125"/>
      <c r="M68" s="125"/>
    </row>
    <row r="69" spans="1:13" x14ac:dyDescent="0.25">
      <c r="A69" s="116" t="s">
        <v>100</v>
      </c>
      <c r="B69" s="125" t="s">
        <v>86</v>
      </c>
      <c r="C69" s="125"/>
      <c r="D69" s="125"/>
      <c r="E69" s="125"/>
      <c r="F69" s="125"/>
      <c r="G69" s="125"/>
      <c r="H69" s="125"/>
      <c r="I69" s="125"/>
      <c r="J69" s="125"/>
      <c r="K69" s="125"/>
      <c r="L69" s="125"/>
      <c r="M69" s="125"/>
    </row>
    <row r="70" spans="1:13" x14ac:dyDescent="0.25">
      <c r="A70" s="109"/>
      <c r="B70" s="66"/>
      <c r="C70" s="66"/>
      <c r="D70" s="100"/>
      <c r="E70" s="100"/>
      <c r="F70" s="66"/>
      <c r="G70" s="66"/>
      <c r="H70" s="66"/>
      <c r="I70" s="66"/>
      <c r="J70" s="66"/>
      <c r="K70" s="66"/>
      <c r="L70" s="66"/>
      <c r="M70" s="66"/>
    </row>
  </sheetData>
  <mergeCells count="6">
    <mergeCell ref="B69:M69"/>
    <mergeCell ref="D6:E6"/>
    <mergeCell ref="D15:E15"/>
    <mergeCell ref="D27:E27"/>
    <mergeCell ref="B67:M67"/>
    <mergeCell ref="B68:M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Marzo</vt:lpstr>
      <vt:lpstr>Junio </vt:lpstr>
      <vt:lpstr>Septiembre </vt:lpstr>
      <vt:lpstr>Diciembre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2013-12-13T14:49:52Z</dcterms:modified>
</cp:coreProperties>
</file>